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 SERVER\60 illogs.com\__docs\"/>
    </mc:Choice>
  </mc:AlternateContent>
  <xr:revisionPtr revIDLastSave="0" documentId="13_ncr:1_{A1B089B8-E467-40DC-935A-8E8F842F87C5}" xr6:coauthVersionLast="47" xr6:coauthVersionMax="47" xr10:uidLastSave="{00000000-0000-0000-0000-000000000000}"/>
  <bookViews>
    <workbookView xWindow="28680" yWindow="-75" windowWidth="29040" windowHeight="15720" xr2:uid="{83610DF1-7B8C-4FC5-8358-F0A4E3F3041A}"/>
  </bookViews>
  <sheets>
    <sheet name="原本" sheetId="6" r:id="rId1"/>
    <sheet name="記載例" sheetId="5" r:id="rId2"/>
  </sheets>
  <definedNames>
    <definedName name="_xlnm.Print_Titles" localSheetId="1">記載例!$4:$34</definedName>
    <definedName name="_xlnm.Print_Titles" localSheetId="0">原本!$4:$34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6" l="1"/>
  <c r="G34" i="6"/>
  <c r="G33" i="6"/>
  <c r="G32" i="6"/>
  <c r="H32" i="6" s="1"/>
  <c r="I32" i="6" s="1"/>
  <c r="G31" i="6"/>
  <c r="G30" i="6"/>
  <c r="G29" i="6"/>
  <c r="G28" i="6"/>
  <c r="H28" i="6" s="1"/>
  <c r="I28" i="6" s="1"/>
  <c r="G27" i="6"/>
  <c r="G26" i="6"/>
  <c r="G25" i="6"/>
  <c r="G24" i="6"/>
  <c r="H24" i="6" s="1"/>
  <c r="I24" i="6" s="1"/>
  <c r="G23" i="6"/>
  <c r="G22" i="6"/>
  <c r="G21" i="6"/>
  <c r="G20" i="6"/>
  <c r="H20" i="6" s="1"/>
  <c r="J35" i="5"/>
  <c r="G34" i="5"/>
  <c r="H33" i="5"/>
  <c r="I33" i="5" s="1"/>
  <c r="G33" i="5"/>
  <c r="G32" i="5"/>
  <c r="H32" i="5" s="1"/>
  <c r="G31" i="5"/>
  <c r="G30" i="5"/>
  <c r="H30" i="5" s="1"/>
  <c r="G29" i="5"/>
  <c r="H28" i="5"/>
  <c r="I28" i="5" s="1"/>
  <c r="G28" i="5"/>
  <c r="G27" i="5"/>
  <c r="G26" i="5"/>
  <c r="H25" i="5"/>
  <c r="I25" i="5" s="1"/>
  <c r="G25" i="5"/>
  <c r="G24" i="5"/>
  <c r="G23" i="5"/>
  <c r="G22" i="5"/>
  <c r="G21" i="5"/>
  <c r="G35" i="5" s="1"/>
  <c r="H20" i="5"/>
  <c r="I20" i="5" s="1"/>
  <c r="G20" i="5"/>
  <c r="G35" i="6" l="1"/>
  <c r="I25" i="6"/>
  <c r="H21" i="6"/>
  <c r="I21" i="6"/>
  <c r="H30" i="6"/>
  <c r="I30" i="6" s="1"/>
  <c r="H23" i="6"/>
  <c r="I23" i="6" s="1"/>
  <c r="H31" i="6"/>
  <c r="I31" i="6" s="1"/>
  <c r="H25" i="6"/>
  <c r="H33" i="6"/>
  <c r="I33" i="6" s="1"/>
  <c r="I20" i="6"/>
  <c r="H29" i="6"/>
  <c r="I29" i="6" s="1"/>
  <c r="H22" i="6"/>
  <c r="I22" i="6" s="1"/>
  <c r="H26" i="6"/>
  <c r="I26" i="6" s="1"/>
  <c r="H34" i="6"/>
  <c r="I34" i="6" s="1"/>
  <c r="H27" i="6"/>
  <c r="I27" i="6" s="1"/>
  <c r="H29" i="5"/>
  <c r="I29" i="5" s="1"/>
  <c r="H24" i="5"/>
  <c r="I24" i="5" s="1"/>
  <c r="I32" i="5"/>
  <c r="H22" i="5"/>
  <c r="I22" i="5" s="1"/>
  <c r="I30" i="5"/>
  <c r="H23" i="5"/>
  <c r="I23" i="5" s="1"/>
  <c r="H31" i="5"/>
  <c r="I31" i="5" s="1"/>
  <c r="H21" i="5"/>
  <c r="H26" i="5"/>
  <c r="I26" i="5" s="1"/>
  <c r="H34" i="5"/>
  <c r="I34" i="5" s="1"/>
  <c r="H27" i="5"/>
  <c r="I27" i="5" s="1"/>
  <c r="H35" i="6" l="1"/>
  <c r="I35" i="6"/>
  <c r="H35" i="5"/>
  <c r="I21" i="5"/>
  <c r="I3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JP-MA-No.911</author>
  </authors>
  <commentList>
    <comment ref="A7" authorId="0" shapeId="0" xr:uid="{0109E923-8EF2-4657-A073-63B60D04C59C}">
      <text>
        <r>
          <rPr>
            <b/>
            <sz val="9"/>
            <color indexed="81"/>
            <rFont val="MS P ゴシック"/>
            <family val="3"/>
            <charset val="128"/>
          </rPr>
          <t>ここに、発注先を入力します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8" authorId="0" shapeId="0" xr:uid="{AD3346E8-E488-4B55-B1BD-D21CFBF49B16}">
      <text>
        <r>
          <rPr>
            <b/>
            <sz val="9"/>
            <color indexed="81"/>
            <rFont val="MS P ゴシック"/>
            <family val="3"/>
            <charset val="128"/>
          </rPr>
          <t>ここに、発注先の担当者名を入力します</t>
        </r>
      </text>
    </comment>
    <comment ref="F20" authorId="0" shapeId="0" xr:uid="{FF8CC88C-A346-4A0A-BBF8-BE41D5BA90F2}">
      <text>
        <r>
          <rPr>
            <b/>
            <sz val="10"/>
            <color indexed="81"/>
            <rFont val="MS P ゴシック"/>
            <family val="3"/>
            <charset val="128"/>
          </rPr>
          <t>％表記</t>
        </r>
      </text>
    </comment>
    <comment ref="G20" authorId="0" shapeId="0" xr:uid="{10DC3CE8-2C6B-48C1-8511-1AB81ABB5FCE}">
      <text>
        <r>
          <rPr>
            <b/>
            <sz val="9"/>
            <color indexed="81"/>
            <rFont val="MS P ゴシック"/>
            <family val="3"/>
            <charset val="128"/>
          </rPr>
          <t>金額は自動計算</t>
        </r>
      </text>
    </comment>
    <comment ref="H20" authorId="0" shapeId="0" xr:uid="{5973B05F-7008-42A3-AF05-CE7D25393F32}">
      <text>
        <r>
          <rPr>
            <b/>
            <sz val="10"/>
            <color indexed="81"/>
            <rFont val="MS P ゴシック"/>
            <family val="3"/>
            <charset val="128"/>
          </rPr>
          <t>税額は自動計算</t>
        </r>
      </text>
    </comment>
    <comment ref="I20" authorId="0" shapeId="0" xr:uid="{6CF17CF7-87B3-44E7-8889-4829B43285E8}">
      <text>
        <r>
          <rPr>
            <b/>
            <sz val="9"/>
            <color indexed="81"/>
            <rFont val="MS P ゴシック"/>
            <family val="3"/>
            <charset val="128"/>
          </rPr>
          <t>小計は自動計算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JP-MA-No.911</author>
  </authors>
  <commentList>
    <comment ref="F20" authorId="0" shapeId="0" xr:uid="{E0CDA981-8FCA-44B8-A091-E2A51206663B}">
      <text>
        <r>
          <rPr>
            <b/>
            <sz val="10"/>
            <color indexed="81"/>
            <rFont val="MS P ゴシック"/>
            <family val="3"/>
            <charset val="128"/>
          </rPr>
          <t>％表記</t>
        </r>
      </text>
    </comment>
    <comment ref="H20" authorId="0" shapeId="0" xr:uid="{47A9687C-4651-4518-B24F-3823772F3CF5}">
      <text>
        <r>
          <rPr>
            <b/>
            <sz val="10"/>
            <color indexed="81"/>
            <rFont val="MS P ゴシック"/>
            <family val="3"/>
            <charset val="128"/>
          </rPr>
          <t>金額・税額・小計は
自動で計算されます。</t>
        </r>
      </text>
    </comment>
  </commentList>
</comments>
</file>

<file path=xl/sharedStrings.xml><?xml version="1.0" encoding="utf-8"?>
<sst xmlns="http://schemas.openxmlformats.org/spreadsheetml/2006/main" count="92" uniqueCount="47">
  <si>
    <t>No.</t>
    <phoneticPr fontId="3"/>
  </si>
  <si>
    <t>発行日</t>
    <rPh sb="0" eb="3">
      <t>ハッコウビ</t>
    </rPh>
    <phoneticPr fontId="3"/>
  </si>
  <si>
    <t>原本株式会社</t>
    <rPh sb="0" eb="6">
      <t>ゲンポンカブシキガイシャ</t>
    </rPh>
    <phoneticPr fontId="3"/>
  </si>
  <si>
    <t>住所</t>
    <rPh sb="0" eb="2">
      <t>ジュウショ</t>
    </rPh>
    <phoneticPr fontId="3"/>
  </si>
  <si>
    <t>TEL</t>
    <phoneticPr fontId="3"/>
  </si>
  <si>
    <t>Email</t>
    <phoneticPr fontId="3"/>
  </si>
  <si>
    <t>文書番号</t>
    <rPh sb="0" eb="4">
      <t>ブンショバンゴウ</t>
    </rPh>
    <phoneticPr fontId="3"/>
  </si>
  <si>
    <t>商品・サービス名・摘要</t>
    <rPh sb="0" eb="2">
      <t>ショウヒン</t>
    </rPh>
    <rPh sb="7" eb="8">
      <t>メイ</t>
    </rPh>
    <rPh sb="9" eb="11">
      <t>テキヨウ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</si>
  <si>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</si>
  <si>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</si>
  <si>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</si>
  <si>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税率</t>
    <rPh sb="0" eb="2">
      <t>ゼイリツ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</si>
  <si>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</si>
  <si>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</si>
  <si>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納期</t>
    <rPh sb="0" eb="2">
      <t>ノウキ</t>
    </rPh>
    <phoneticPr fontId="3"/>
  </si>
  <si>
    <t>納品</t>
    <rPh sb="0" eb="2">
      <t>ノウヒン</t>
    </rPh>
    <phoneticPr fontId="3"/>
  </si>
  <si>
    <t>場所</t>
    <rPh sb="0" eb="2">
      <t>バショ</t>
    </rPh>
    <phoneticPr fontId="3"/>
  </si>
  <si>
    <t>支払</t>
    <rPh sb="0" eb="2">
      <t>シハライ</t>
    </rPh>
    <phoneticPr fontId="3"/>
  </si>
  <si>
    <t>条件</t>
    <rPh sb="0" eb="2">
      <t>ジョウケン</t>
    </rPh>
    <phoneticPr fontId="3"/>
  </si>
  <si>
    <t>合計</t>
    <rPh sb="0" eb="2">
      <t>ゴウケイ</t>
    </rPh>
    <phoneticPr fontId="3"/>
  </si>
  <si>
    <t>以下のとおり、発注いたしますのでご手配賜りますようお願い申し上げます。</t>
    <rPh sb="0" eb="2">
      <t>イカ</t>
    </rPh>
    <rPh sb="7" eb="9">
      <t>ハッチュウ</t>
    </rPh>
    <rPh sb="17" eb="20">
      <t>テハイタマワ</t>
    </rPh>
    <rPh sb="26" eb="27">
      <t>ネガ</t>
    </rPh>
    <rPh sb="28" eb="29">
      <t>モウ</t>
    </rPh>
    <rPh sb="30" eb="31">
      <t>ア</t>
    </rPh>
    <phoneticPr fontId="3"/>
  </si>
  <si>
    <t>注 文 書</t>
    <rPh sb="0" eb="1">
      <t>チュウ</t>
    </rPh>
    <rPh sb="2" eb="3">
      <t>ブン</t>
    </rPh>
    <rPh sb="4" eb="5">
      <t>ショ</t>
    </rPh>
    <phoneticPr fontId="3"/>
  </si>
  <si>
    <t>c/s</t>
    <phoneticPr fontId="3"/>
  </si>
  <si>
    <t>p/c</t>
    <phoneticPr fontId="3"/>
  </si>
  <si>
    <t>小計</t>
    <rPh sb="0" eb="2">
      <t>ショウケイ</t>
    </rPh>
    <phoneticPr fontId="3"/>
  </si>
  <si>
    <t>税額</t>
    <rPh sb="0" eb="2">
      <t>ゼイガク</t>
    </rPh>
    <phoneticPr fontId="3"/>
  </si>
  <si>
    <t>Order Sheets</t>
    <phoneticPr fontId="3"/>
  </si>
  <si>
    <t>ソケット20mm</t>
    <phoneticPr fontId="3"/>
  </si>
  <si>
    <t>p/s</t>
    <phoneticPr fontId="3"/>
  </si>
  <si>
    <t>ソケット30mm</t>
    <phoneticPr fontId="3"/>
  </si>
  <si>
    <t>６角ボルト No.3</t>
    <rPh sb="1" eb="2">
      <t>カク</t>
    </rPh>
    <phoneticPr fontId="3"/>
  </si>
  <si>
    <t>６角ボルト No.4</t>
    <rPh sb="1" eb="2">
      <t>カク</t>
    </rPh>
    <phoneticPr fontId="3"/>
  </si>
  <si>
    <t>６角ボルト No.6</t>
    <rPh sb="1" eb="2">
      <t>カク</t>
    </rPh>
    <phoneticPr fontId="3"/>
  </si>
  <si>
    <t>玉ねぎ</t>
    <rPh sb="0" eb="1">
      <t>タマ</t>
    </rPh>
    <phoneticPr fontId="3"/>
  </si>
  <si>
    <t>こしひかり 30kg</t>
    <phoneticPr fontId="3"/>
  </si>
  <si>
    <t>醤油</t>
    <rPh sb="0" eb="2">
      <t>ショウユ</t>
    </rPh>
    <phoneticPr fontId="3"/>
  </si>
  <si>
    <t>適格請求書発行</t>
    <rPh sb="0" eb="2">
      <t>テキカク</t>
    </rPh>
    <rPh sb="2" eb="5">
      <t>セイキュウショ</t>
    </rPh>
    <rPh sb="5" eb="7">
      <t>ハッコウ</t>
    </rPh>
    <phoneticPr fontId="3"/>
  </si>
  <si>
    <t>事業者登録番号</t>
    <phoneticPr fontId="3"/>
  </si>
  <si>
    <t>ウェブサイト</t>
    <phoneticPr fontId="3"/>
  </si>
  <si>
    <t>担当者</t>
    <rPh sb="0" eb="3">
      <t>タントウシャ</t>
    </rPh>
    <phoneticPr fontId="3"/>
  </si>
  <si>
    <t>承認者</t>
    <rPh sb="0" eb="2">
      <t>ショウニン</t>
    </rPh>
    <rPh sb="2" eb="3">
      <t>シャ</t>
    </rPh>
    <phoneticPr fontId="3"/>
  </si>
  <si>
    <t>様</t>
    <rPh sb="0" eb="1">
      <t>サマ</t>
    </rPh>
    <phoneticPr fontId="3"/>
  </si>
  <si>
    <t>税抜合計</t>
    <rPh sb="0" eb="4">
      <t>ゼイヌキゴウケイ</t>
    </rPh>
    <phoneticPr fontId="3"/>
  </si>
  <si>
    <t>税額合計</t>
    <rPh sb="0" eb="4">
      <t>ゼイガクゴウケイ</t>
    </rPh>
    <phoneticPr fontId="3"/>
  </si>
  <si>
    <t>総合計</t>
    <rPh sb="0" eb="3">
      <t>ソウゴウケイ</t>
    </rPh>
    <phoneticPr fontId="3"/>
  </si>
  <si>
    <t>西洋物産サンプル株式会社</t>
    <rPh sb="0" eb="2">
      <t>セイヨウ</t>
    </rPh>
    <rPh sb="2" eb="4">
      <t>ブッサン</t>
    </rPh>
    <rPh sb="8" eb="12">
      <t>カブシキガイシャ</t>
    </rPh>
    <phoneticPr fontId="3"/>
  </si>
  <si>
    <t>山本</t>
    <rPh sb="0" eb="2">
      <t>ヤマモト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</si>
</sst>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円&quot;\ \(&quot;税&quot;&quot;込&quot;\)"/>
    <numFmt numFmtId="177" formatCode="[$-F800]dddd\,\ mmmm\ dd\,\ yyyy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b/>
      <sz val="9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8"/>
      <color theme="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6363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2" xfId="0" applyFont="1" applyBorder="1" applyAlignment="1">
      <alignment vertical="top"/>
    </xf>
    <xf numFmtId="0" fontId="0" fillId="0" borderId="2" xfId="0" applyBorder="1">
      <alignment vertical="center"/>
    </xf>
    <xf numFmtId="176" fontId="10" fillId="0" borderId="0" xfId="0" applyNumberFormat="1" applyFont="1">
      <alignment vertical="center"/>
    </xf>
    <xf numFmtId="0" fontId="13" fillId="0" borderId="2" xfId="0" applyFont="1" applyBorder="1">
      <alignment vertical="center"/>
    </xf>
    <xf numFmtId="0" fontId="13" fillId="0" borderId="0" xfId="0" applyFont="1">
      <alignment vertical="center"/>
    </xf>
    <xf numFmtId="177" fontId="0" fillId="0" borderId="0" xfId="0" applyNumberFormat="1">
      <alignment vertical="center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38" fontId="0" fillId="0" borderId="0" xfId="1" applyFont="1" applyBorder="1">
      <alignment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8" fillId="2" borderId="0" xfId="0" applyFont="1" applyFill="1" applyAlignment="1">
      <alignment horizontal="centerContinuous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Continuous" vertical="center"/>
    </xf>
    <xf numFmtId="0" fontId="9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/>
    </xf>
    <xf numFmtId="0" fontId="14" fillId="0" borderId="0" xfId="0" applyFont="1" applyAlignment="1">
      <alignment horizontal="left" vertical="center"/>
    </xf>
    <xf numFmtId="9" fontId="4" fillId="0" borderId="0" xfId="3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177" fontId="5" fillId="0" borderId="2" xfId="0" applyNumberFormat="1" applyFont="1" applyBorder="1" applyAlignment="1"/>
    <xf numFmtId="0" fontId="5" fillId="0" borderId="2" xfId="0" applyFont="1" applyBorder="1" applyAlignment="1">
      <alignment horizontal="right"/>
    </xf>
    <xf numFmtId="0" fontId="18" fillId="0" borderId="0" xfId="0" applyFont="1">
      <alignment vertical="center"/>
    </xf>
    <xf numFmtId="0" fontId="6" fillId="0" borderId="3" xfId="0" applyFont="1" applyBorder="1" applyAlignment="1"/>
    <xf numFmtId="0" fontId="8" fillId="6" borderId="0" xfId="2" applyFont="1" applyFill="1" applyBorder="1" applyAlignment="1">
      <alignment horizontal="centerContinuous" vertical="center"/>
    </xf>
    <xf numFmtId="0" fontId="16" fillId="6" borderId="0" xfId="2" applyFont="1" applyFill="1" applyBorder="1" applyAlignment="1">
      <alignment horizontal="centerContinuous" vertical="center"/>
    </xf>
    <xf numFmtId="0" fontId="16" fillId="6" borderId="2" xfId="2" applyFont="1" applyFill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38" fontId="19" fillId="0" borderId="0" xfId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38" fontId="4" fillId="0" borderId="11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12" xfId="0" applyNumberFormat="1" applyFont="1" applyBorder="1" applyAlignment="1">
      <alignment horizontal="right"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13" xfId="0" applyNumberFormat="1" applyFont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1" fillId="2" borderId="0" xfId="0" applyFont="1" applyFill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0" fillId="0" borderId="5" xfId="0" applyBorder="1">
      <alignment vertical="center"/>
    </xf>
    <xf numFmtId="0" fontId="22" fillId="7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77" fontId="5" fillId="0" borderId="17" xfId="0" applyNumberFormat="1" applyFont="1" applyBorder="1" applyAlignment="1">
      <alignment horizontal="left" vertical="center"/>
    </xf>
    <xf numFmtId="0" fontId="0" fillId="0" borderId="18" xfId="0" applyBorder="1">
      <alignment vertical="center"/>
    </xf>
    <xf numFmtId="0" fontId="5" fillId="0" borderId="19" xfId="0" applyFont="1" applyBorder="1">
      <alignment vertical="center"/>
    </xf>
    <xf numFmtId="0" fontId="0" fillId="0" borderId="20" xfId="0" applyBorder="1">
      <alignment vertical="center"/>
    </xf>
    <xf numFmtId="0" fontId="5" fillId="0" borderId="21" xfId="0" applyFont="1" applyBorder="1">
      <alignment vertical="center"/>
    </xf>
    <xf numFmtId="0" fontId="0" fillId="0" borderId="22" xfId="0" applyBorder="1">
      <alignment vertical="center"/>
    </xf>
    <xf numFmtId="176" fontId="10" fillId="0" borderId="20" xfId="0" applyNumberFormat="1" applyFont="1" applyBorder="1">
      <alignment vertical="center"/>
    </xf>
    <xf numFmtId="176" fontId="10" fillId="0" borderId="22" xfId="0" applyNumberFormat="1" applyFont="1" applyBorder="1">
      <alignment vertical="center"/>
    </xf>
    <xf numFmtId="0" fontId="6" fillId="0" borderId="2" xfId="0" applyFont="1" applyBorder="1" applyAlignment="1">
      <alignment horizontal="left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9" fillId="0" borderId="24" xfId="0" applyFont="1" applyBorder="1" applyAlignment="1">
      <alignment horizontal="right" vertical="center"/>
    </xf>
    <xf numFmtId="0" fontId="0" fillId="0" borderId="25" xfId="0" applyBorder="1">
      <alignment vertical="center"/>
    </xf>
    <xf numFmtId="0" fontId="23" fillId="0" borderId="2" xfId="0" applyFont="1" applyBorder="1" applyAlignment="1"/>
    <xf numFmtId="0" fontId="23" fillId="0" borderId="3" xfId="0" applyFont="1" applyBorder="1" applyAlignment="1">
      <alignment horizontal="right"/>
    </xf>
    <xf numFmtId="0" fontId="26" fillId="6" borderId="2" xfId="2" applyFont="1" applyFill="1" applyBorder="1" applyAlignment="1">
      <alignment horizontal="centerContinuous" vertical="center"/>
    </xf>
  </cellXfs>
  <cellStyles count="4">
    <cellStyle name="パーセント" xfId="3" builtinId="5"/>
    <cellStyle name="桁区切り" xfId="1" builtinId="6"/>
    <cellStyle name="見出し 1" xfId="2" builtinId="16"/>
    <cellStyle name="標準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6" formatCode="#,##0;[Red]\-#,##0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6" formatCode="#,##0;[Red]\-#,##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6" formatCode="#,##0;[Red]\-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0" justifyLastLine="0" shrinkToFit="0" readingOrder="0"/>
    </dxf>
    <dxf>
      <font>
        <b/>
        <family val="3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left" vertical="center" textRotation="0" wrapText="0" indent="0" justifyLastLine="0" shrinkToFit="0" readingOrder="0"/>
    </dxf>
    <dxf>
      <font>
        <b/>
        <family val="3"/>
      </font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游ゴシック"/>
        <family val="3"/>
        <charset val="128"/>
        <scheme val="minor"/>
      </font>
      <fill>
        <patternFill patternType="solid">
          <fgColor indexed="64"/>
          <bgColor rgb="FF363636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6" formatCode="#,##0;[Red]\-#,##0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6" formatCode="#,##0;[Red]\-#,##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6" formatCode="#,##0;[Red]\-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0" formatCode="General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0" formatCode="General"/>
      <alignment horizontal="right" vertical="center" textRotation="0" wrapText="0" indent="0" justifyLastLine="0" shrinkToFit="0" readingOrder="0"/>
    </dxf>
    <dxf>
      <font>
        <b/>
        <family val="3"/>
      </font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0" formatCode="General"/>
      <alignment horizontal="right" vertical="center" textRotation="0" wrapText="0" indent="0" justifyLastLine="0" shrinkToFit="0" readingOrder="0"/>
    </dxf>
    <dxf>
      <font>
        <b/>
        <family val="3"/>
      </font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游ゴシック"/>
        <family val="3"/>
        <charset val="128"/>
        <scheme val="minor"/>
      </font>
      <fill>
        <patternFill patternType="solid">
          <fgColor indexed="64"/>
          <bgColor rgb="FF363636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2EFFEE-B0F6-4E28-9FBD-B7D411B141EF}" name="テーブル242" displayName="テーブル242" ref="A19:J35" totalsRowCount="1" headerRowDxfId="20">
  <autoFilter ref="A19:J34" xr:uid="{D508D70E-27D7-40B4-AF18-16C82AEFA207}"/>
  <tableColumns count="10">
    <tableColumn id="1" xr3:uid="{7B2FAAE3-8944-470B-857F-CB775A341DA7}" name="No." totalsRowLabel="合計" dataDxfId="19" totalsRowDxfId="9" dataCellStyle="桁区切り"/>
    <tableColumn id="2" xr3:uid="{120654CF-798A-4ACC-AA03-8FC3E3FC2059}" name="商品・サービス名・摘要" dataDxfId="18" totalsRowDxfId="8"/>
    <tableColumn id="3" xr3:uid="{821A5C36-FF0B-47C5-A20E-E713D5B8E325}" name="数量" dataDxfId="17" totalsRowDxfId="7" dataCellStyle="桁区切り"/>
    <tableColumn id="4" xr3:uid="{75606861-0128-4454-BDA4-35174399B5FD}" name="単位" dataDxfId="16" totalsRowDxfId="6"/>
    <tableColumn id="5" xr3:uid="{7F5260DF-D178-41FB-AC26-4E5094593F9F}" name="単価" dataDxfId="15" totalsRowDxfId="5" dataCellStyle="桁区切り"/>
    <tableColumn id="6" xr3:uid="{5B593262-3657-4C40-8003-5FB92AEC3ED4}" name="税率" dataDxfId="14" totalsRowDxfId="4" dataCellStyle="パーセント"/>
    <tableColumn id="9" xr3:uid="{83E36A84-9C0C-44F4-99D2-DCBD69DFCDD7}" name="金額" totalsRowFunction="sum" dataDxfId="13" totalsRowDxfId="3" dataCellStyle="桁区切り">
      <calculatedColumnFormula>IF(AND(ISNUMBER(テーブル242[[#This Row],[数量]]),ISNUMBER(テーブル242[[#This Row],[単価]])),テーブル242[[#This Row],[数量]]*テーブル242[[#This Row],[単価]],"")</calculatedColumnFormula>
    </tableColumn>
    <tableColumn id="7" xr3:uid="{4CB54070-F749-40A5-8F38-17933FDBBA68}" name="税額" totalsRowFunction="sum" dataDxfId="12" totalsRowDxfId="2" dataCellStyle="桁区切り">
      <calculatedColumnFormula>IF(AND(ISNUMBER(テーブル242[[#This Row],[金額]]),ISNUMBER(テーブル242[[#This Row],[税率]])),テーブル242[[#This Row],[金額]]*テーブル242[[#This Row],[税率]],"")</calculatedColumnFormula>
    </tableColumn>
    <tableColumn id="10" xr3:uid="{95CCF879-5DDA-451C-B890-9C3798E4108F}" name="小計" totalsRowFunction="sum" dataDxfId="11" totalsRowDxfId="1" dataCellStyle="桁区切り">
      <calculatedColumnFormula>IF(AND(ISNUMBER(テーブル242[[#This Row],[金額]]),ISNUMBER(テーブル242[[#This Row],[税額]])),SUM(テーブル242[[#This Row],[金額]],テーブル242[[#This Row],[税額]]),"")</calculatedColumnFormula>
    </tableColumn>
    <tableColumn id="8" xr3:uid="{7429994E-AD48-45FD-A74E-C95F171C26F6}" name="備考" totalsRowFunction="count" dataDxfId="10" totalsRowDxfId="0" dataCellStyle="桁区切り">
      <calculatedColumnFormula>IF(AND(D20&lt;&gt;"", F20&lt;&gt;""),D20*F20,"")</calculatedColumnFormula>
    </tableColumn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895AA0-8508-4151-8C08-6F6057714BAA}" name="テーブル24" displayName="テーブル24" ref="A19:J35" totalsRowCount="1" headerRowDxfId="41">
  <autoFilter ref="A19:J34" xr:uid="{D508D70E-27D7-40B4-AF18-16C82AEFA207}"/>
  <tableColumns count="10">
    <tableColumn id="1" xr3:uid="{2DA08325-FAF5-48CC-A217-50AB3386C03A}" name="No." totalsRowLabel="合計" dataDxfId="40" totalsRowDxfId="39" dataCellStyle="桁区切り"/>
    <tableColumn id="2" xr3:uid="{0E3E6B02-F89C-4063-81C4-F3484E2835E9}" name="商品・サービス名・摘要" dataDxfId="38" totalsRowDxfId="37"/>
    <tableColumn id="3" xr3:uid="{E2DDEA31-7363-4E9E-9DF9-535FD513E335}" name="数量" dataDxfId="36" totalsRowDxfId="35" dataCellStyle="桁区切り"/>
    <tableColumn id="4" xr3:uid="{5BBBD7CB-9CA7-4A79-A805-3BB0CC6313C6}" name="単位" dataDxfId="34" totalsRowDxfId="33"/>
    <tableColumn id="5" xr3:uid="{04111D03-9148-43CE-BCD0-8E461A4D3E1E}" name="単価" dataDxfId="32" totalsRowDxfId="31" dataCellStyle="桁区切り"/>
    <tableColumn id="6" xr3:uid="{AC13EF1C-803C-4C23-BA7D-DEF9F1BDE807}" name="税率" dataDxfId="30" totalsRowDxfId="29" dataCellStyle="パーセント"/>
    <tableColumn id="9" xr3:uid="{DA9EF7B7-A255-4F0F-BC85-D2F7F5B57109}" name="金額" totalsRowFunction="sum" dataDxfId="28" totalsRowDxfId="27" dataCellStyle="桁区切り">
      <calculatedColumnFormula>IF(AND(ISNUMBER(テーブル24[[#This Row],[数量]]),ISNUMBER(テーブル24[[#This Row],[単価]])),テーブル24[[#This Row],[数量]]*テーブル24[[#This Row],[単価]],"")</calculatedColumnFormula>
    </tableColumn>
    <tableColumn id="7" xr3:uid="{33712A15-C319-445A-866C-C7BFA6E70831}" name="税額" totalsRowFunction="sum" dataDxfId="26" totalsRowDxfId="25" dataCellStyle="桁区切り">
      <calculatedColumnFormula>IF(AND(ISNUMBER(テーブル24[[#This Row],[金額]]),ISNUMBER(テーブル24[[#This Row],[税率]])),テーブル24[[#This Row],[金額]]*テーブル24[[#This Row],[税率]],"")</calculatedColumnFormula>
    </tableColumn>
    <tableColumn id="10" xr3:uid="{B895F342-5E4D-46D1-ACAA-C087E46781A7}" name="小計" totalsRowFunction="sum" dataDxfId="24" totalsRowDxfId="23" dataCellStyle="桁区切り">
      <calculatedColumnFormula>IF(AND(ISNUMBER(テーブル24[[#This Row],[金額]]),ISNUMBER(テーブル24[[#This Row],[税額]])),SUM(テーブル24[[#This Row],[金額]],テーブル24[[#This Row],[税額]]),"")</calculatedColumnFormula>
    </tableColumn>
    <tableColumn id="8" xr3:uid="{01802D65-6847-4706-BC22-35CFD93FD650}" name="備考" totalsRowFunction="count" dataDxfId="22" totalsRowDxfId="21" dataCellStyle="桁区切り">
      <calculatedColumnFormula>IF(AND(D20&lt;&gt;"", F20&lt;&gt;""),D20*F20,"")</calculatedColumnFormula>
    </tableColumn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B6321-A18A-40BB-BDAB-45B23F8A6582}">
  <sheetPr>
    <pageSetUpPr fitToPage="1"/>
  </sheetPr>
  <dimension ref="A1:J36"/>
  <sheetViews>
    <sheetView tabSelected="1" zoomScaleNormal="100" zoomScalePageLayoutView="55" workbookViewId="0">
      <selection activeCell="L18" sqref="L18"/>
    </sheetView>
  </sheetViews>
  <sheetFormatPr defaultColWidth="14.625" defaultRowHeight="29.25" customHeight="1"/>
  <cols>
    <col min="1" max="1" width="5.125" customWidth="1"/>
    <col min="2" max="2" width="35.625" customWidth="1"/>
    <col min="3" max="3" width="8.625" customWidth="1"/>
    <col min="4" max="4" width="4" customWidth="1"/>
    <col min="5" max="5" width="9.125" customWidth="1"/>
    <col min="6" max="6" width="6.625" customWidth="1"/>
    <col min="7" max="7" width="14.625" customWidth="1"/>
    <col min="8" max="8" width="12.25" customWidth="1"/>
    <col min="9" max="9" width="15.625" customWidth="1"/>
    <col min="10" max="10" width="14.25" bestFit="1" customWidth="1"/>
  </cols>
  <sheetData>
    <row r="1" spans="1:10" ht="18.75">
      <c r="H1" s="22" t="s">
        <v>6</v>
      </c>
      <c r="I1" s="22"/>
      <c r="J1" s="27"/>
    </row>
    <row r="2" spans="1:10" ht="18.75">
      <c r="H2" s="22" t="s">
        <v>1</v>
      </c>
      <c r="I2" s="22"/>
      <c r="J2" s="26"/>
    </row>
    <row r="3" spans="1:10" ht="5.0999999999999996" customHeight="1">
      <c r="J3" s="7"/>
    </row>
    <row r="4" spans="1:10" s="13" customFormat="1" ht="39" customHeight="1">
      <c r="A4" s="76" t="s">
        <v>21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s="13" customFormat="1" ht="15.75" customHeight="1">
      <c r="A5" s="30" t="s">
        <v>26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ht="5.0999999999999996" customHeight="1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39.950000000000003" customHeight="1">
      <c r="A7" s="74"/>
      <c r="B7" s="2"/>
      <c r="C7" s="2"/>
    </row>
    <row r="8" spans="1:10" ht="39.950000000000003" customHeight="1">
      <c r="A8" s="29"/>
      <c r="B8" s="75"/>
      <c r="C8" s="69" t="s">
        <v>41</v>
      </c>
      <c r="H8" s="23"/>
      <c r="I8" s="23"/>
      <c r="J8" s="1"/>
    </row>
    <row r="9" spans="1:10" ht="20.100000000000001" customHeight="1">
      <c r="A9" s="19" t="s">
        <v>3</v>
      </c>
      <c r="G9" s="18" t="s">
        <v>2</v>
      </c>
      <c r="H9" s="14"/>
      <c r="I9" s="14"/>
      <c r="J9" s="55" t="s">
        <v>39</v>
      </c>
    </row>
    <row r="10" spans="1:10" ht="20.100000000000001" customHeight="1">
      <c r="A10" s="20"/>
      <c r="B10" s="3"/>
      <c r="C10" s="3"/>
      <c r="G10" s="16" t="s">
        <v>3</v>
      </c>
      <c r="H10" s="6"/>
      <c r="I10" s="6"/>
      <c r="J10" s="51"/>
    </row>
    <row r="11" spans="1:10" ht="20.100000000000001" customHeight="1">
      <c r="A11" s="21" t="s">
        <v>4</v>
      </c>
      <c r="B11" s="3"/>
      <c r="C11" s="3"/>
      <c r="G11" s="15"/>
      <c r="H11" s="5"/>
      <c r="I11" s="5"/>
      <c r="J11" s="53"/>
    </row>
    <row r="12" spans="1:10" ht="20.100000000000001" customHeight="1">
      <c r="A12" s="28" t="s">
        <v>20</v>
      </c>
      <c r="G12" s="17" t="s">
        <v>4</v>
      </c>
      <c r="H12" s="5"/>
      <c r="I12" s="5"/>
      <c r="J12" s="52"/>
    </row>
    <row r="13" spans="1:10" ht="20.100000000000001" customHeight="1">
      <c r="A13" s="57" t="s">
        <v>14</v>
      </c>
      <c r="B13" s="61"/>
      <c r="C13" s="62"/>
      <c r="G13" s="50" t="s">
        <v>5</v>
      </c>
      <c r="H13" s="5"/>
      <c r="I13" s="5"/>
      <c r="J13" s="56" t="s">
        <v>40</v>
      </c>
    </row>
    <row r="14" spans="1:10" ht="20.100000000000001" customHeight="1">
      <c r="A14" s="58" t="s">
        <v>15</v>
      </c>
      <c r="B14" s="63"/>
      <c r="C14" s="64"/>
      <c r="G14" s="46" t="s">
        <v>38</v>
      </c>
      <c r="H14" s="5"/>
      <c r="I14" s="5"/>
      <c r="J14" s="51"/>
    </row>
    <row r="15" spans="1:10" ht="20.100000000000001" customHeight="1">
      <c r="A15" s="59" t="s">
        <v>16</v>
      </c>
      <c r="B15" s="65"/>
      <c r="C15" s="66"/>
      <c r="G15" s="50" t="s">
        <v>39</v>
      </c>
      <c r="H15" s="47"/>
      <c r="I15" s="47"/>
      <c r="J15" s="53"/>
    </row>
    <row r="16" spans="1:10" ht="20.100000000000001" customHeight="1">
      <c r="A16" s="58" t="s">
        <v>17</v>
      </c>
      <c r="B16" s="63"/>
      <c r="C16" s="67"/>
      <c r="D16" s="4"/>
      <c r="G16" s="48" t="s">
        <v>36</v>
      </c>
      <c r="H16" s="6"/>
      <c r="I16" s="6"/>
      <c r="J16" s="53"/>
    </row>
    <row r="17" spans="1:10" ht="20.100000000000001" customHeight="1">
      <c r="A17" s="60" t="s">
        <v>18</v>
      </c>
      <c r="B17" s="65"/>
      <c r="C17" s="68"/>
      <c r="G17" s="49" t="s">
        <v>37</v>
      </c>
      <c r="H17" s="5"/>
      <c r="I17" s="5"/>
      <c r="J17" s="54"/>
    </row>
    <row r="18" spans="1:10" ht="12" customHeight="1"/>
    <row r="19" spans="1:10" ht="29.25" customHeight="1">
      <c r="A19" s="12" t="s">
        <v>0</v>
      </c>
      <c r="B19" s="12" t="s">
        <v>7</v>
      </c>
      <c r="C19" s="12" t="s">
        <v>8</v>
      </c>
      <c r="D19" s="12" t="s">
        <v>9</v>
      </c>
      <c r="E19" s="12" t="s">
        <v>10</v>
      </c>
      <c r="F19" s="12" t="s">
        <v>11</v>
      </c>
      <c r="G19" s="38" t="s">
        <v>12</v>
      </c>
      <c r="H19" s="39" t="s">
        <v>25</v>
      </c>
      <c r="I19" s="40" t="s">
        <v>24</v>
      </c>
      <c r="J19" s="12" t="s">
        <v>13</v>
      </c>
    </row>
    <row r="20" spans="1:10" ht="39.950000000000003" customHeight="1">
      <c r="A20" s="36">
        <v>1</v>
      </c>
      <c r="B20" s="9"/>
      <c r="C20" s="25"/>
      <c r="D20" s="37"/>
      <c r="E20" s="25"/>
      <c r="F20" s="24"/>
      <c r="G20" s="41" t="str">
        <f>IF(AND(ISNUMBER(テーブル242[[#This Row],[数量]]),ISNUMBER(テーブル242[[#This Row],[単価]])),テーブル242[[#This Row],[数量]]*テーブル242[[#This Row],[単価]],"")</f>
        <v/>
      </c>
      <c r="H20" s="25" t="str">
        <f>IF(AND(ISNUMBER(テーブル242[[#This Row],[金額]]),ISNUMBER(テーブル242[[#This Row],[税率]])),テーブル242[[#This Row],[金額]]*テーブル242[[#This Row],[税率]],"")</f>
        <v/>
      </c>
      <c r="I20" s="42" t="str">
        <f>IF(AND(ISNUMBER(テーブル242[[#This Row],[金額]]),ISNUMBER(テーブル242[[#This Row],[税額]])),SUM(テーブル242[[#This Row],[金額]],テーブル242[[#This Row],[税額]]),"")</f>
        <v/>
      </c>
      <c r="J20" s="11"/>
    </row>
    <row r="21" spans="1:10" ht="39.950000000000003" customHeight="1">
      <c r="A21" s="36">
        <v>2</v>
      </c>
      <c r="B21" s="9"/>
      <c r="C21" s="25"/>
      <c r="D21" s="37"/>
      <c r="E21" s="25"/>
      <c r="F21" s="24"/>
      <c r="G21" s="41" t="str">
        <f>IF(AND(ISNUMBER(テーブル242[[#This Row],[数量]]),ISNUMBER(テーブル242[[#This Row],[単価]])),テーブル242[[#This Row],[数量]]*テーブル242[[#This Row],[単価]],"")</f>
        <v/>
      </c>
      <c r="H21" s="25" t="str">
        <f>IF(AND(ISNUMBER(テーブル242[[#This Row],[金額]]),ISNUMBER(テーブル242[[#This Row],[税率]])),テーブル242[[#This Row],[金額]]*テーブル242[[#This Row],[税率]],"")</f>
        <v/>
      </c>
      <c r="I21" s="42" t="str">
        <f>IF(AND(ISNUMBER(テーブル242[[#This Row],[金額]]),ISNUMBER(テーブル242[[#This Row],[税額]])),SUM(テーブル242[[#This Row],[金額]],テーブル242[[#This Row],[税額]]),"")</f>
        <v/>
      </c>
      <c r="J21" s="11"/>
    </row>
    <row r="22" spans="1:10" ht="39.950000000000003" customHeight="1">
      <c r="A22" s="36">
        <v>3</v>
      </c>
      <c r="B22" s="9"/>
      <c r="C22" s="25"/>
      <c r="D22" s="37"/>
      <c r="E22" s="25"/>
      <c r="F22" s="24"/>
      <c r="G22" s="41" t="str">
        <f>IF(AND(ISNUMBER(テーブル242[[#This Row],[数量]]),ISNUMBER(テーブル242[[#This Row],[単価]])),テーブル242[[#This Row],[数量]]*テーブル242[[#This Row],[単価]],"")</f>
        <v/>
      </c>
      <c r="H22" s="25" t="str">
        <f>IF(AND(ISNUMBER(テーブル242[[#This Row],[金額]]),ISNUMBER(テーブル242[[#This Row],[税率]])),テーブル242[[#This Row],[金額]]*テーブル242[[#This Row],[税率]],"")</f>
        <v/>
      </c>
      <c r="I22" s="42" t="str">
        <f>IF(AND(ISNUMBER(テーブル242[[#This Row],[金額]]),ISNUMBER(テーブル242[[#This Row],[税額]])),SUM(テーブル242[[#This Row],[金額]],テーブル242[[#This Row],[税額]]),"")</f>
        <v/>
      </c>
      <c r="J22" s="11"/>
    </row>
    <row r="23" spans="1:10" ht="39.950000000000003" customHeight="1">
      <c r="A23" s="36">
        <v>4</v>
      </c>
      <c r="B23" s="9"/>
      <c r="C23" s="25"/>
      <c r="D23" s="37"/>
      <c r="E23" s="25"/>
      <c r="F23" s="24"/>
      <c r="G23" s="41" t="str">
        <f>IF(AND(ISNUMBER(テーブル242[[#This Row],[数量]]),ISNUMBER(テーブル242[[#This Row],[単価]])),テーブル242[[#This Row],[数量]]*テーブル242[[#This Row],[単価]],"")</f>
        <v/>
      </c>
      <c r="H23" s="25" t="str">
        <f>IF(AND(ISNUMBER(テーブル242[[#This Row],[金額]]),ISNUMBER(テーブル242[[#This Row],[税率]])),テーブル242[[#This Row],[金額]]*テーブル242[[#This Row],[税率]],"")</f>
        <v/>
      </c>
      <c r="I23" s="42" t="str">
        <f>IF(AND(ISNUMBER(テーブル242[[#This Row],[金額]]),ISNUMBER(テーブル242[[#This Row],[税額]])),SUM(テーブル242[[#This Row],[金額]],テーブル242[[#This Row],[税額]]),"")</f>
        <v/>
      </c>
      <c r="J23" s="11"/>
    </row>
    <row r="24" spans="1:10" ht="39.950000000000003" customHeight="1">
      <c r="A24" s="36">
        <v>5</v>
      </c>
      <c r="B24" s="9"/>
      <c r="C24" s="25"/>
      <c r="D24" s="37"/>
      <c r="E24" s="25"/>
      <c r="F24" s="24"/>
      <c r="G24" s="41" t="str">
        <f>IF(AND(ISNUMBER(テーブル242[[#This Row],[数量]]),ISNUMBER(テーブル242[[#This Row],[単価]])),テーブル242[[#This Row],[数量]]*テーブル242[[#This Row],[単価]],"")</f>
        <v/>
      </c>
      <c r="H24" s="25" t="str">
        <f>IF(AND(ISNUMBER(テーブル242[[#This Row],[金額]]),ISNUMBER(テーブル242[[#This Row],[税率]])),テーブル242[[#This Row],[金額]]*テーブル242[[#This Row],[税率]],"")</f>
        <v/>
      </c>
      <c r="I24" s="42" t="str">
        <f>IF(AND(ISNUMBER(テーブル242[[#This Row],[金額]]),ISNUMBER(テーブル242[[#This Row],[税額]])),SUM(テーブル242[[#This Row],[金額]],テーブル242[[#This Row],[税額]]),"")</f>
        <v/>
      </c>
      <c r="J24" s="11"/>
    </row>
    <row r="25" spans="1:10" ht="39.950000000000003" customHeight="1">
      <c r="A25" s="36">
        <v>6</v>
      </c>
      <c r="B25" s="9"/>
      <c r="C25" s="25"/>
      <c r="D25" s="37"/>
      <c r="E25" s="25"/>
      <c r="F25" s="24"/>
      <c r="G25" s="41" t="str">
        <f>IF(AND(ISNUMBER(テーブル242[[#This Row],[数量]]),ISNUMBER(テーブル242[[#This Row],[単価]])),テーブル242[[#This Row],[数量]]*テーブル242[[#This Row],[単価]],"")</f>
        <v/>
      </c>
      <c r="H25" s="25" t="str">
        <f>IF(AND(ISNUMBER(テーブル242[[#This Row],[金額]]),ISNUMBER(テーブル242[[#This Row],[税率]])),テーブル242[[#This Row],[金額]]*テーブル242[[#This Row],[税率]],"")</f>
        <v/>
      </c>
      <c r="I25" s="42" t="str">
        <f>IF(AND(ISNUMBER(テーブル242[[#This Row],[金額]]),ISNUMBER(テーブル242[[#This Row],[税額]])),SUM(テーブル242[[#This Row],[金額]],テーブル242[[#This Row],[税額]]),"")</f>
        <v/>
      </c>
      <c r="J25" s="11"/>
    </row>
    <row r="26" spans="1:10" ht="39.950000000000003" customHeight="1">
      <c r="A26" s="36">
        <v>7</v>
      </c>
      <c r="B26" s="9"/>
      <c r="C26" s="25"/>
      <c r="D26" s="37"/>
      <c r="E26" s="25"/>
      <c r="F26" s="24"/>
      <c r="G26" s="41" t="str">
        <f>IF(AND(ISNUMBER(テーブル242[[#This Row],[数量]]),ISNUMBER(テーブル242[[#This Row],[単価]])),テーブル242[[#This Row],[数量]]*テーブル242[[#This Row],[単価]],"")</f>
        <v/>
      </c>
      <c r="H26" s="25" t="str">
        <f>IF(AND(ISNUMBER(テーブル242[[#This Row],[金額]]),ISNUMBER(テーブル242[[#This Row],[税率]])),テーブル242[[#This Row],[金額]]*テーブル242[[#This Row],[税率]],"")</f>
        <v/>
      </c>
      <c r="I26" s="42" t="str">
        <f>IF(AND(ISNUMBER(テーブル242[[#This Row],[金額]]),ISNUMBER(テーブル242[[#This Row],[税額]])),SUM(テーブル242[[#This Row],[金額]],テーブル242[[#This Row],[税額]]),"")</f>
        <v/>
      </c>
      <c r="J26" s="11"/>
    </row>
    <row r="27" spans="1:10" ht="39.950000000000003" customHeight="1">
      <c r="A27" s="36">
        <v>8</v>
      </c>
      <c r="B27" s="9"/>
      <c r="C27" s="25"/>
      <c r="D27" s="37"/>
      <c r="E27" s="25"/>
      <c r="F27" s="24"/>
      <c r="G27" s="41" t="str">
        <f>IF(AND(ISNUMBER(テーブル242[[#This Row],[数量]]),ISNUMBER(テーブル242[[#This Row],[単価]])),テーブル242[[#This Row],[数量]]*テーブル242[[#This Row],[単価]],"")</f>
        <v/>
      </c>
      <c r="H27" s="25" t="str">
        <f>IF(AND(ISNUMBER(テーブル242[[#This Row],[金額]]),ISNUMBER(テーブル242[[#This Row],[税率]])),テーブル242[[#This Row],[金額]]*テーブル242[[#This Row],[税率]],"")</f>
        <v/>
      </c>
      <c r="I27" s="42" t="str">
        <f>IF(AND(ISNUMBER(テーブル242[[#This Row],[金額]]),ISNUMBER(テーブル242[[#This Row],[税額]])),SUM(テーブル242[[#This Row],[金額]],テーブル242[[#This Row],[税額]]),"")</f>
        <v/>
      </c>
      <c r="J27" s="11"/>
    </row>
    <row r="28" spans="1:10" ht="39.950000000000003" customHeight="1">
      <c r="A28" s="36">
        <v>9</v>
      </c>
      <c r="B28" s="9"/>
      <c r="C28" s="25"/>
      <c r="D28" s="37"/>
      <c r="E28" s="25"/>
      <c r="F28" s="24"/>
      <c r="G28" s="41" t="str">
        <f>IF(AND(ISNUMBER(テーブル242[[#This Row],[数量]]),ISNUMBER(テーブル242[[#This Row],[単価]])),テーブル242[[#This Row],[数量]]*テーブル242[[#This Row],[単価]],"")</f>
        <v/>
      </c>
      <c r="H28" s="25" t="str">
        <f>IF(AND(ISNUMBER(テーブル242[[#This Row],[金額]]),ISNUMBER(テーブル242[[#This Row],[税率]])),テーブル242[[#This Row],[金額]]*テーブル242[[#This Row],[税率]],"")</f>
        <v/>
      </c>
      <c r="I28" s="42" t="str">
        <f>IF(AND(ISNUMBER(テーブル242[[#This Row],[金額]]),ISNUMBER(テーブル242[[#This Row],[税額]])),SUM(テーブル242[[#This Row],[金額]],テーブル242[[#This Row],[税額]]),"")</f>
        <v/>
      </c>
      <c r="J28" s="11"/>
    </row>
    <row r="29" spans="1:10" ht="39.950000000000003" customHeight="1">
      <c r="A29" s="36">
        <v>10</v>
      </c>
      <c r="B29" s="9"/>
      <c r="C29" s="25"/>
      <c r="D29" s="37"/>
      <c r="E29" s="25"/>
      <c r="F29" s="24"/>
      <c r="G29" s="41" t="str">
        <f>IF(AND(ISNUMBER(テーブル242[[#This Row],[数量]]),ISNUMBER(テーブル242[[#This Row],[単価]])),テーブル242[[#This Row],[数量]]*テーブル242[[#This Row],[単価]],"")</f>
        <v/>
      </c>
      <c r="H29" s="25" t="str">
        <f>IF(AND(ISNUMBER(テーブル242[[#This Row],[金額]]),ISNUMBER(テーブル242[[#This Row],[税率]])),テーブル242[[#This Row],[金額]]*テーブル242[[#This Row],[税率]],"")</f>
        <v/>
      </c>
      <c r="I29" s="42" t="str">
        <f>IF(AND(ISNUMBER(テーブル242[[#This Row],[金額]]),ISNUMBER(テーブル242[[#This Row],[税額]])),SUM(テーブル242[[#This Row],[金額]],テーブル242[[#This Row],[税額]]),"")</f>
        <v/>
      </c>
      <c r="J29" s="11"/>
    </row>
    <row r="30" spans="1:10" ht="39.950000000000003" customHeight="1">
      <c r="A30" s="36">
        <v>11</v>
      </c>
      <c r="B30" s="9"/>
      <c r="C30" s="25"/>
      <c r="D30" s="37"/>
      <c r="E30" s="25"/>
      <c r="F30" s="24"/>
      <c r="G30" s="41" t="str">
        <f>IF(AND(ISNUMBER(テーブル242[[#This Row],[数量]]),ISNUMBER(テーブル242[[#This Row],[単価]])),テーブル242[[#This Row],[数量]]*テーブル242[[#This Row],[単価]],"")</f>
        <v/>
      </c>
      <c r="H30" s="25" t="str">
        <f>IF(AND(ISNUMBER(テーブル242[[#This Row],[金額]]),ISNUMBER(テーブル242[[#This Row],[税率]])),テーブル242[[#This Row],[金額]]*テーブル242[[#This Row],[税率]],"")</f>
        <v/>
      </c>
      <c r="I30" s="42" t="str">
        <f>IF(AND(ISNUMBER(テーブル242[[#This Row],[金額]]),ISNUMBER(テーブル242[[#This Row],[税額]])),SUM(テーブル242[[#This Row],[金額]],テーブル242[[#This Row],[税額]]),"")</f>
        <v/>
      </c>
      <c r="J30" s="11"/>
    </row>
    <row r="31" spans="1:10" ht="39.950000000000003" customHeight="1">
      <c r="A31" s="36">
        <v>12</v>
      </c>
      <c r="B31" s="9"/>
      <c r="C31" s="25"/>
      <c r="D31" s="37"/>
      <c r="E31" s="25"/>
      <c r="F31" s="24"/>
      <c r="G31" s="41" t="str">
        <f>IF(AND(ISNUMBER(テーブル242[[#This Row],[数量]]),ISNUMBER(テーブル242[[#This Row],[単価]])),テーブル242[[#This Row],[数量]]*テーブル242[[#This Row],[単価]],"")</f>
        <v/>
      </c>
      <c r="H31" s="25" t="str">
        <f>IF(AND(ISNUMBER(テーブル242[[#This Row],[金額]]),ISNUMBER(テーブル242[[#This Row],[税率]])),テーブル242[[#This Row],[金額]]*テーブル242[[#This Row],[税率]],"")</f>
        <v/>
      </c>
      <c r="I31" s="42" t="str">
        <f>IF(AND(ISNUMBER(テーブル242[[#This Row],[金額]]),ISNUMBER(テーブル242[[#This Row],[税額]])),SUM(テーブル242[[#This Row],[金額]],テーブル242[[#This Row],[税額]]),"")</f>
        <v/>
      </c>
      <c r="J31" s="11"/>
    </row>
    <row r="32" spans="1:10" ht="39.950000000000003" customHeight="1">
      <c r="A32" s="36">
        <v>13</v>
      </c>
      <c r="B32" s="9"/>
      <c r="C32" s="25"/>
      <c r="D32" s="37"/>
      <c r="E32" s="25"/>
      <c r="F32" s="24"/>
      <c r="G32" s="41" t="str">
        <f>IF(AND(ISNUMBER(テーブル242[[#This Row],[数量]]),ISNUMBER(テーブル242[[#This Row],[単価]])),テーブル242[[#This Row],[数量]]*テーブル242[[#This Row],[単価]],"")</f>
        <v/>
      </c>
      <c r="H32" s="25" t="str">
        <f>IF(AND(ISNUMBER(テーブル242[[#This Row],[金額]]),ISNUMBER(テーブル242[[#This Row],[税率]])),テーブル242[[#This Row],[金額]]*テーブル242[[#This Row],[税率]],"")</f>
        <v/>
      </c>
      <c r="I32" s="42" t="str">
        <f>IF(AND(ISNUMBER(テーブル242[[#This Row],[金額]]),ISNUMBER(テーブル242[[#This Row],[税額]])),SUM(テーブル242[[#This Row],[金額]],テーブル242[[#This Row],[税額]]),"")</f>
        <v/>
      </c>
      <c r="J32" s="11"/>
    </row>
    <row r="33" spans="1:10" ht="39.950000000000003" customHeight="1">
      <c r="A33" s="36">
        <v>14</v>
      </c>
      <c r="B33" s="9"/>
      <c r="C33" s="25"/>
      <c r="D33" s="37"/>
      <c r="E33" s="25"/>
      <c r="F33" s="24"/>
      <c r="G33" s="41" t="str">
        <f>IF(AND(ISNUMBER(テーブル242[[#This Row],[数量]]),ISNUMBER(テーブル242[[#This Row],[単価]])),テーブル242[[#This Row],[数量]]*テーブル242[[#This Row],[単価]],"")</f>
        <v/>
      </c>
      <c r="H33" s="25" t="str">
        <f>IF(AND(ISNUMBER(テーブル242[[#This Row],[金額]]),ISNUMBER(テーブル242[[#This Row],[税率]])),テーブル242[[#This Row],[金額]]*テーブル242[[#This Row],[税率]],"")</f>
        <v/>
      </c>
      <c r="I33" s="42" t="str">
        <f>IF(AND(ISNUMBER(テーブル242[[#This Row],[金額]]),ISNUMBER(テーブル242[[#This Row],[税額]])),SUM(テーブル242[[#This Row],[金額]],テーブル242[[#This Row],[税額]]),"")</f>
        <v/>
      </c>
      <c r="J33" s="11"/>
    </row>
    <row r="34" spans="1:10" ht="39.950000000000003" customHeight="1">
      <c r="A34" s="36">
        <v>15</v>
      </c>
      <c r="B34" s="9"/>
      <c r="C34" s="25"/>
      <c r="D34" s="37"/>
      <c r="E34" s="25"/>
      <c r="F34" s="24"/>
      <c r="G34" s="41" t="str">
        <f>IF(AND(ISNUMBER(テーブル242[[#This Row],[数量]]),ISNUMBER(テーブル242[[#This Row],[単価]])),テーブル242[[#This Row],[数量]]*テーブル242[[#This Row],[単価]],"")</f>
        <v/>
      </c>
      <c r="H34" s="25" t="str">
        <f>IF(AND(ISNUMBER(テーブル242[[#This Row],[金額]]),ISNUMBER(テーブル242[[#This Row],[税率]])),テーブル242[[#This Row],[金額]]*テーブル242[[#This Row],[税率]],"")</f>
        <v/>
      </c>
      <c r="I34" s="42" t="str">
        <f>IF(AND(ISNUMBER(テーブル242[[#This Row],[金額]]),ISNUMBER(テーブル242[[#This Row],[税額]])),SUM(テーブル242[[#This Row],[金額]],テーブル242[[#This Row],[税額]]),"")</f>
        <v/>
      </c>
      <c r="J34" s="11"/>
    </row>
    <row r="35" spans="1:10" ht="39.950000000000003" customHeight="1">
      <c r="A35" s="33" t="s">
        <v>19</v>
      </c>
      <c r="B35" s="9"/>
      <c r="C35" s="34"/>
      <c r="D35" s="10"/>
      <c r="E35" s="34"/>
      <c r="F35" s="34"/>
      <c r="G35" s="43">
        <f>SUBTOTAL(109,テーブル242[金額])</f>
        <v>0</v>
      </c>
      <c r="H35" s="44">
        <f>SUBTOTAL(109,テーブル242[税額])</f>
        <v>0</v>
      </c>
      <c r="I35" s="45">
        <f>SUBTOTAL(109,テーブル242[小計])</f>
        <v>0</v>
      </c>
      <c r="J35" s="35">
        <f>SUBTOTAL(103,テーブル242[備考])</f>
        <v>0</v>
      </c>
    </row>
    <row r="36" spans="1:10" ht="18.75">
      <c r="A36" s="70"/>
      <c r="B36" s="71"/>
      <c r="C36" s="71"/>
      <c r="D36" s="71"/>
      <c r="E36" s="71"/>
      <c r="F36" s="71"/>
      <c r="G36" s="72" t="s">
        <v>42</v>
      </c>
      <c r="H36" s="72" t="s">
        <v>43</v>
      </c>
      <c r="I36" s="72" t="s">
        <v>44</v>
      </c>
      <c r="J36" s="73"/>
    </row>
  </sheetData>
  <phoneticPr fontId="3"/>
  <printOptions horizontalCentered="1"/>
  <pageMargins left="0.39370078740157483" right="0.39370078740157483" top="0.59055118110236227" bottom="0.59055118110236227" header="0.39370078740157483" footer="0.39370078740157483"/>
  <pageSetup paperSize="9" scale="70" fitToHeight="0" orientation="portrait" horizontalDpi="1200" verticalDpi="1200" r:id="rId1"/>
  <headerFooter>
    <oddHeader>&amp;L&amp;"-,太字"&amp;8注文書 Pn-01&amp;R&amp;"-,太字"&amp;8TRA-CLI-TAR-0021 (2025.09)</oddHeader>
    <oddFooter>&amp;C&amp;"-,太字"&amp;P / &amp;N Pages&amp;R&amp;8illogs.com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B35F-01A7-45B2-B078-13D78314C155}">
  <sheetPr>
    <pageSetUpPr fitToPage="1"/>
  </sheetPr>
  <dimension ref="A1:J36"/>
  <sheetViews>
    <sheetView topLeftCell="A27" zoomScaleNormal="100" zoomScalePageLayoutView="55" workbookViewId="0">
      <selection activeCell="B14" sqref="B14"/>
    </sheetView>
  </sheetViews>
  <sheetFormatPr defaultColWidth="14.625" defaultRowHeight="29.25" customHeight="1"/>
  <cols>
    <col min="1" max="1" width="5.125" customWidth="1"/>
    <col min="2" max="2" width="35.625" customWidth="1"/>
    <col min="3" max="3" width="8.625" customWidth="1"/>
    <col min="4" max="4" width="4" customWidth="1"/>
    <col min="5" max="5" width="9.125" customWidth="1"/>
    <col min="6" max="6" width="6.625" customWidth="1"/>
    <col min="7" max="7" width="14.625" customWidth="1"/>
    <col min="8" max="8" width="12.25" customWidth="1"/>
    <col min="9" max="9" width="15.625" customWidth="1"/>
    <col min="10" max="10" width="14.25" bestFit="1" customWidth="1"/>
  </cols>
  <sheetData>
    <row r="1" spans="1:10" ht="18.75">
      <c r="H1" s="22" t="s">
        <v>6</v>
      </c>
      <c r="I1" s="22"/>
      <c r="J1" s="27"/>
    </row>
    <row r="2" spans="1:10" ht="18.75">
      <c r="H2" s="22" t="s">
        <v>1</v>
      </c>
      <c r="I2" s="22"/>
      <c r="J2" s="26"/>
    </row>
    <row r="3" spans="1:10" ht="5.0999999999999996" customHeight="1">
      <c r="J3" s="7"/>
    </row>
    <row r="4" spans="1:10" s="13" customFormat="1" ht="29.25" customHeight="1">
      <c r="A4" s="32" t="s">
        <v>21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s="13" customFormat="1" ht="15.75" customHeight="1">
      <c r="A5" s="30" t="s">
        <v>26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ht="5.0999999999999996" customHeight="1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39.950000000000003" customHeight="1">
      <c r="A7" s="74" t="s">
        <v>45</v>
      </c>
      <c r="B7" s="2"/>
      <c r="C7" s="2"/>
    </row>
    <row r="8" spans="1:10" ht="39.950000000000003" customHeight="1">
      <c r="A8" s="29"/>
      <c r="B8" s="75" t="s">
        <v>46</v>
      </c>
      <c r="C8" s="69" t="s">
        <v>41</v>
      </c>
      <c r="H8" s="23"/>
      <c r="I8" s="23"/>
      <c r="J8" s="1"/>
    </row>
    <row r="9" spans="1:10" ht="20.100000000000001" customHeight="1">
      <c r="A9" s="19" t="s">
        <v>3</v>
      </c>
      <c r="G9" s="18" t="s">
        <v>2</v>
      </c>
      <c r="H9" s="14"/>
      <c r="I9" s="14"/>
      <c r="J9" s="55" t="s">
        <v>39</v>
      </c>
    </row>
    <row r="10" spans="1:10" ht="20.100000000000001" customHeight="1">
      <c r="A10" s="20"/>
      <c r="B10" s="3"/>
      <c r="C10" s="3"/>
      <c r="G10" s="16" t="s">
        <v>3</v>
      </c>
      <c r="H10" s="6"/>
      <c r="I10" s="6"/>
      <c r="J10" s="51"/>
    </row>
    <row r="11" spans="1:10" ht="20.100000000000001" customHeight="1">
      <c r="A11" s="21" t="s">
        <v>4</v>
      </c>
      <c r="B11" s="3"/>
      <c r="C11" s="3"/>
      <c r="G11" s="15"/>
      <c r="H11" s="5"/>
      <c r="I11" s="5"/>
      <c r="J11" s="53"/>
    </row>
    <row r="12" spans="1:10" ht="20.100000000000001" customHeight="1">
      <c r="A12" s="28" t="s">
        <v>20</v>
      </c>
      <c r="G12" s="17" t="s">
        <v>4</v>
      </c>
      <c r="H12" s="5"/>
      <c r="I12" s="5"/>
      <c r="J12" s="52"/>
    </row>
    <row r="13" spans="1:10" ht="20.100000000000001" customHeight="1">
      <c r="A13" s="57" t="s">
        <v>14</v>
      </c>
      <c r="B13" s="61"/>
      <c r="C13" s="62"/>
      <c r="G13" s="50" t="s">
        <v>5</v>
      </c>
      <c r="H13" s="5"/>
      <c r="I13" s="5"/>
      <c r="J13" s="56" t="s">
        <v>40</v>
      </c>
    </row>
    <row r="14" spans="1:10" ht="20.100000000000001" customHeight="1">
      <c r="A14" s="58" t="s">
        <v>15</v>
      </c>
      <c r="B14" s="63"/>
      <c r="C14" s="64"/>
      <c r="G14" s="46" t="s">
        <v>38</v>
      </c>
      <c r="H14" s="5"/>
      <c r="I14" s="5"/>
      <c r="J14" s="51"/>
    </row>
    <row r="15" spans="1:10" ht="20.100000000000001" customHeight="1">
      <c r="A15" s="59" t="s">
        <v>16</v>
      </c>
      <c r="B15" s="65"/>
      <c r="C15" s="66"/>
      <c r="G15" s="50" t="s">
        <v>39</v>
      </c>
      <c r="H15" s="47"/>
      <c r="I15" s="47"/>
      <c r="J15" s="53"/>
    </row>
    <row r="16" spans="1:10" ht="20.100000000000001" customHeight="1">
      <c r="A16" s="58" t="s">
        <v>17</v>
      </c>
      <c r="B16" s="63"/>
      <c r="C16" s="67"/>
      <c r="D16" s="4"/>
      <c r="G16" s="48" t="s">
        <v>36</v>
      </c>
      <c r="H16" s="6"/>
      <c r="I16" s="6"/>
      <c r="J16" s="53"/>
    </row>
    <row r="17" spans="1:10" ht="20.100000000000001" customHeight="1">
      <c r="A17" s="60" t="s">
        <v>18</v>
      </c>
      <c r="B17" s="65"/>
      <c r="C17" s="68"/>
      <c r="G17" s="49" t="s">
        <v>37</v>
      </c>
      <c r="H17" s="5"/>
      <c r="I17" s="5"/>
      <c r="J17" s="54"/>
    </row>
    <row r="18" spans="1:10" ht="12" customHeight="1"/>
    <row r="19" spans="1:10" ht="29.25" customHeight="1">
      <c r="A19" s="12" t="s">
        <v>0</v>
      </c>
      <c r="B19" s="12" t="s">
        <v>7</v>
      </c>
      <c r="C19" s="12" t="s">
        <v>8</v>
      </c>
      <c r="D19" s="12" t="s">
        <v>9</v>
      </c>
      <c r="E19" s="12" t="s">
        <v>10</v>
      </c>
      <c r="F19" s="12" t="s">
        <v>11</v>
      </c>
      <c r="G19" s="38" t="s">
        <v>12</v>
      </c>
      <c r="H19" s="39" t="s">
        <v>25</v>
      </c>
      <c r="I19" s="40" t="s">
        <v>24</v>
      </c>
      <c r="J19" s="12" t="s">
        <v>13</v>
      </c>
    </row>
    <row r="20" spans="1:10" ht="39.950000000000003" customHeight="1">
      <c r="A20" s="36">
        <v>1</v>
      </c>
      <c r="B20" s="9" t="s">
        <v>27</v>
      </c>
      <c r="C20" s="25">
        <v>350</v>
      </c>
      <c r="D20" s="37" t="s">
        <v>28</v>
      </c>
      <c r="E20" s="25">
        <v>150</v>
      </c>
      <c r="F20" s="24">
        <v>0.1</v>
      </c>
      <c r="G20" s="41">
        <f>IF(AND(ISNUMBER(テーブル24[[#This Row],[数量]]),ISNUMBER(テーブル24[[#This Row],[単価]])),テーブル24[[#This Row],[数量]]*テーブル24[[#This Row],[単価]],"")</f>
        <v>52500</v>
      </c>
      <c r="H20" s="25">
        <f>IF(AND(ISNUMBER(テーブル24[[#This Row],[金額]]),ISNUMBER(テーブル24[[#This Row],[税率]])),テーブル24[[#This Row],[金額]]*テーブル24[[#This Row],[税率]],"")</f>
        <v>5250</v>
      </c>
      <c r="I20" s="42">
        <f>IF(AND(ISNUMBER(テーブル24[[#This Row],[金額]]),ISNUMBER(テーブル24[[#This Row],[税額]])),SUM(テーブル24[[#This Row],[金額]],テーブル24[[#This Row],[税額]]),"")</f>
        <v>57750</v>
      </c>
      <c r="J20" s="11"/>
    </row>
    <row r="21" spans="1:10" ht="39.950000000000003" customHeight="1">
      <c r="A21" s="36">
        <v>2</v>
      </c>
      <c r="B21" s="9" t="s">
        <v>29</v>
      </c>
      <c r="C21" s="25">
        <v>320</v>
      </c>
      <c r="D21" s="37" t="s">
        <v>28</v>
      </c>
      <c r="E21" s="25">
        <v>165</v>
      </c>
      <c r="F21" s="24">
        <v>0.1</v>
      </c>
      <c r="G21" s="41">
        <f>IF(AND(ISNUMBER(テーブル24[[#This Row],[数量]]),ISNUMBER(テーブル24[[#This Row],[単価]])),テーブル24[[#This Row],[数量]]*テーブル24[[#This Row],[単価]],"")</f>
        <v>52800</v>
      </c>
      <c r="H21" s="25">
        <f>IF(AND(ISNUMBER(テーブル24[[#This Row],[金額]]),ISNUMBER(テーブル24[[#This Row],[税率]])),テーブル24[[#This Row],[金額]]*テーブル24[[#This Row],[税率]],"")</f>
        <v>5280</v>
      </c>
      <c r="I21" s="42">
        <f>IF(AND(ISNUMBER(テーブル24[[#This Row],[金額]]),ISNUMBER(テーブル24[[#This Row],[税額]])),SUM(テーブル24[[#This Row],[金額]],テーブル24[[#This Row],[税額]]),"")</f>
        <v>58080</v>
      </c>
      <c r="J21" s="11"/>
    </row>
    <row r="22" spans="1:10" ht="39.950000000000003" customHeight="1">
      <c r="A22" s="36">
        <v>3</v>
      </c>
      <c r="B22" s="9" t="s">
        <v>30</v>
      </c>
      <c r="C22" s="25">
        <v>3</v>
      </c>
      <c r="D22" s="37" t="s">
        <v>22</v>
      </c>
      <c r="E22" s="25">
        <v>3500</v>
      </c>
      <c r="F22" s="24">
        <v>0.1</v>
      </c>
      <c r="G22" s="41">
        <f>IF(AND(ISNUMBER(テーブル24[[#This Row],[数量]]),ISNUMBER(テーブル24[[#This Row],[単価]])),テーブル24[[#This Row],[数量]]*テーブル24[[#This Row],[単価]],"")</f>
        <v>10500</v>
      </c>
      <c r="H22" s="25">
        <f>IF(AND(ISNUMBER(テーブル24[[#This Row],[金額]]),ISNUMBER(テーブル24[[#This Row],[税率]])),テーブル24[[#This Row],[金額]]*テーブル24[[#This Row],[税率]],"")</f>
        <v>1050</v>
      </c>
      <c r="I22" s="42">
        <f>IF(AND(ISNUMBER(テーブル24[[#This Row],[金額]]),ISNUMBER(テーブル24[[#This Row],[税額]])),SUM(テーブル24[[#This Row],[金額]],テーブル24[[#This Row],[税額]]),"")</f>
        <v>11550</v>
      </c>
      <c r="J22" s="11"/>
    </row>
    <row r="23" spans="1:10" ht="39.950000000000003" customHeight="1">
      <c r="A23" s="36">
        <v>4</v>
      </c>
      <c r="B23" s="9" t="s">
        <v>31</v>
      </c>
      <c r="C23" s="25">
        <v>5</v>
      </c>
      <c r="D23" s="37" t="s">
        <v>22</v>
      </c>
      <c r="E23" s="25">
        <v>3780</v>
      </c>
      <c r="F23" s="24">
        <v>0.1</v>
      </c>
      <c r="G23" s="41">
        <f>IF(AND(ISNUMBER(テーブル24[[#This Row],[数量]]),ISNUMBER(テーブル24[[#This Row],[単価]])),テーブル24[[#This Row],[数量]]*テーブル24[[#This Row],[単価]],"")</f>
        <v>18900</v>
      </c>
      <c r="H23" s="25">
        <f>IF(AND(ISNUMBER(テーブル24[[#This Row],[金額]]),ISNUMBER(テーブル24[[#This Row],[税率]])),テーブル24[[#This Row],[金額]]*テーブル24[[#This Row],[税率]],"")</f>
        <v>1890</v>
      </c>
      <c r="I23" s="42">
        <f>IF(AND(ISNUMBER(テーブル24[[#This Row],[金額]]),ISNUMBER(テーブル24[[#This Row],[税額]])),SUM(テーブル24[[#This Row],[金額]],テーブル24[[#This Row],[税額]]),"")</f>
        <v>20790</v>
      </c>
      <c r="J23" s="11"/>
    </row>
    <row r="24" spans="1:10" ht="39.950000000000003" customHeight="1">
      <c r="A24" s="36">
        <v>5</v>
      </c>
      <c r="B24" s="9" t="s">
        <v>32</v>
      </c>
      <c r="C24" s="25">
        <v>4</v>
      </c>
      <c r="D24" s="37" t="s">
        <v>22</v>
      </c>
      <c r="E24" s="25">
        <v>3960</v>
      </c>
      <c r="F24" s="24">
        <v>0.1</v>
      </c>
      <c r="G24" s="41">
        <f>IF(AND(ISNUMBER(テーブル24[[#This Row],[数量]]),ISNUMBER(テーブル24[[#This Row],[単価]])),テーブル24[[#This Row],[数量]]*テーブル24[[#This Row],[単価]],"")</f>
        <v>15840</v>
      </c>
      <c r="H24" s="25">
        <f>IF(AND(ISNUMBER(テーブル24[[#This Row],[金額]]),ISNUMBER(テーブル24[[#This Row],[税率]])),テーブル24[[#This Row],[金額]]*テーブル24[[#This Row],[税率]],"")</f>
        <v>1584</v>
      </c>
      <c r="I24" s="42">
        <f>IF(AND(ISNUMBER(テーブル24[[#This Row],[金額]]),ISNUMBER(テーブル24[[#This Row],[税額]])),SUM(テーブル24[[#This Row],[金額]],テーブル24[[#This Row],[税額]]),"")</f>
        <v>17424</v>
      </c>
      <c r="J24" s="11"/>
    </row>
    <row r="25" spans="1:10" ht="39.950000000000003" customHeight="1">
      <c r="A25" s="36">
        <v>6</v>
      </c>
      <c r="B25" s="9"/>
      <c r="C25" s="25"/>
      <c r="D25" s="37"/>
      <c r="E25" s="25"/>
      <c r="F25" s="24"/>
      <c r="G25" s="41" t="str">
        <f>IF(AND(ISNUMBER(テーブル24[[#This Row],[数量]]),ISNUMBER(テーブル24[[#This Row],[単価]])),テーブル24[[#This Row],[数量]]*テーブル24[[#This Row],[単価]],"")</f>
        <v/>
      </c>
      <c r="H25" s="25" t="str">
        <f>IF(AND(ISNUMBER(テーブル24[[#This Row],[金額]]),ISNUMBER(テーブル24[[#This Row],[税率]])),テーブル24[[#This Row],[金額]]*テーブル24[[#This Row],[税率]],"")</f>
        <v/>
      </c>
      <c r="I25" s="42" t="str">
        <f>IF(AND(ISNUMBER(テーブル24[[#This Row],[金額]]),ISNUMBER(テーブル24[[#This Row],[税額]])),SUM(テーブル24[[#This Row],[金額]],テーブル24[[#This Row],[税額]]),"")</f>
        <v/>
      </c>
      <c r="J25" s="11"/>
    </row>
    <row r="26" spans="1:10" ht="39.950000000000003" customHeight="1">
      <c r="A26" s="36">
        <v>7</v>
      </c>
      <c r="B26" s="9" t="s">
        <v>33</v>
      </c>
      <c r="C26" s="25">
        <v>10</v>
      </c>
      <c r="D26" s="37" t="s">
        <v>22</v>
      </c>
      <c r="E26" s="25">
        <v>980</v>
      </c>
      <c r="F26" s="24">
        <v>0.08</v>
      </c>
      <c r="G26" s="41">
        <f>IF(AND(ISNUMBER(テーブル24[[#This Row],[数量]]),ISNUMBER(テーブル24[[#This Row],[単価]])),テーブル24[[#This Row],[数量]]*テーブル24[[#This Row],[単価]],"")</f>
        <v>9800</v>
      </c>
      <c r="H26" s="25">
        <f>IF(AND(ISNUMBER(テーブル24[[#This Row],[金額]]),ISNUMBER(テーブル24[[#This Row],[税率]])),テーブル24[[#This Row],[金額]]*テーブル24[[#This Row],[税率]],"")</f>
        <v>784</v>
      </c>
      <c r="I26" s="42">
        <f>IF(AND(ISNUMBER(テーブル24[[#This Row],[金額]]),ISNUMBER(テーブル24[[#This Row],[税額]])),SUM(テーブル24[[#This Row],[金額]],テーブル24[[#This Row],[税額]]),"")</f>
        <v>10584</v>
      </c>
      <c r="J26" s="11"/>
    </row>
    <row r="27" spans="1:10" ht="39.950000000000003" customHeight="1">
      <c r="A27" s="36">
        <v>8</v>
      </c>
      <c r="B27" s="9" t="s">
        <v>34</v>
      </c>
      <c r="C27" s="25">
        <v>30</v>
      </c>
      <c r="D27" s="37" t="s">
        <v>23</v>
      </c>
      <c r="E27" s="25">
        <v>15880</v>
      </c>
      <c r="F27" s="24">
        <v>0.08</v>
      </c>
      <c r="G27" s="41">
        <f>IF(AND(ISNUMBER(テーブル24[[#This Row],[数量]]),ISNUMBER(テーブル24[[#This Row],[単価]])),テーブル24[[#This Row],[数量]]*テーブル24[[#This Row],[単価]],"")</f>
        <v>476400</v>
      </c>
      <c r="H27" s="25">
        <f>IF(AND(ISNUMBER(テーブル24[[#This Row],[金額]]),ISNUMBER(テーブル24[[#This Row],[税率]])),テーブル24[[#This Row],[金額]]*テーブル24[[#This Row],[税率]],"")</f>
        <v>38112</v>
      </c>
      <c r="I27" s="42">
        <f>IF(AND(ISNUMBER(テーブル24[[#This Row],[金額]]),ISNUMBER(テーブル24[[#This Row],[税額]])),SUM(テーブル24[[#This Row],[金額]],テーブル24[[#This Row],[税額]]),"")</f>
        <v>514512</v>
      </c>
      <c r="J27" s="11"/>
    </row>
    <row r="28" spans="1:10" ht="39.950000000000003" customHeight="1">
      <c r="A28" s="36">
        <v>9</v>
      </c>
      <c r="B28" s="9" t="s">
        <v>35</v>
      </c>
      <c r="C28" s="25">
        <v>5</v>
      </c>
      <c r="D28" s="37" t="s">
        <v>22</v>
      </c>
      <c r="E28" s="25">
        <v>1450</v>
      </c>
      <c r="F28" s="24">
        <v>0.08</v>
      </c>
      <c r="G28" s="41">
        <f>IF(AND(ISNUMBER(テーブル24[[#This Row],[数量]]),ISNUMBER(テーブル24[[#This Row],[単価]])),テーブル24[[#This Row],[数量]]*テーブル24[[#This Row],[単価]],"")</f>
        <v>7250</v>
      </c>
      <c r="H28" s="25">
        <f>IF(AND(ISNUMBER(テーブル24[[#This Row],[金額]]),ISNUMBER(テーブル24[[#This Row],[税率]])),テーブル24[[#This Row],[金額]]*テーブル24[[#This Row],[税率]],"")</f>
        <v>580</v>
      </c>
      <c r="I28" s="42">
        <f>IF(AND(ISNUMBER(テーブル24[[#This Row],[金額]]),ISNUMBER(テーブル24[[#This Row],[税額]])),SUM(テーブル24[[#This Row],[金額]],テーブル24[[#This Row],[税額]]),"")</f>
        <v>7830</v>
      </c>
      <c r="J28" s="11"/>
    </row>
    <row r="29" spans="1:10" ht="39.950000000000003" customHeight="1">
      <c r="A29" s="36">
        <v>10</v>
      </c>
      <c r="B29" s="9"/>
      <c r="C29" s="25"/>
      <c r="D29" s="37"/>
      <c r="E29" s="25"/>
      <c r="F29" s="24"/>
      <c r="G29" s="41" t="str">
        <f>IF(AND(ISNUMBER(テーブル24[[#This Row],[数量]]),ISNUMBER(テーブル24[[#This Row],[単価]])),テーブル24[[#This Row],[数量]]*テーブル24[[#This Row],[単価]],"")</f>
        <v/>
      </c>
      <c r="H29" s="25" t="str">
        <f>IF(AND(ISNUMBER(テーブル24[[#This Row],[金額]]),ISNUMBER(テーブル24[[#This Row],[税率]])),テーブル24[[#This Row],[金額]]*テーブル24[[#This Row],[税率]],"")</f>
        <v/>
      </c>
      <c r="I29" s="42" t="str">
        <f>IF(AND(ISNUMBER(テーブル24[[#This Row],[金額]]),ISNUMBER(テーブル24[[#This Row],[税額]])),SUM(テーブル24[[#This Row],[金額]],テーブル24[[#This Row],[税額]]),"")</f>
        <v/>
      </c>
      <c r="J29" s="11"/>
    </row>
    <row r="30" spans="1:10" ht="39.950000000000003" customHeight="1">
      <c r="A30" s="36">
        <v>11</v>
      </c>
      <c r="B30" s="9"/>
      <c r="C30" s="25"/>
      <c r="D30" s="37"/>
      <c r="E30" s="25"/>
      <c r="F30" s="24"/>
      <c r="G30" s="41" t="str">
        <f>IF(AND(ISNUMBER(テーブル24[[#This Row],[数量]]),ISNUMBER(テーブル24[[#This Row],[単価]])),テーブル24[[#This Row],[数量]]*テーブル24[[#This Row],[単価]],"")</f>
        <v/>
      </c>
      <c r="H30" s="25" t="str">
        <f>IF(AND(ISNUMBER(テーブル24[[#This Row],[金額]]),ISNUMBER(テーブル24[[#This Row],[税率]])),テーブル24[[#This Row],[金額]]*テーブル24[[#This Row],[税率]],"")</f>
        <v/>
      </c>
      <c r="I30" s="42" t="str">
        <f>IF(AND(ISNUMBER(テーブル24[[#This Row],[金額]]),ISNUMBER(テーブル24[[#This Row],[税額]])),SUM(テーブル24[[#This Row],[金額]],テーブル24[[#This Row],[税額]]),"")</f>
        <v/>
      </c>
      <c r="J30" s="11"/>
    </row>
    <row r="31" spans="1:10" ht="39.950000000000003" customHeight="1">
      <c r="A31" s="36">
        <v>12</v>
      </c>
      <c r="B31" s="9"/>
      <c r="C31" s="25"/>
      <c r="D31" s="37"/>
      <c r="E31" s="25"/>
      <c r="F31" s="24"/>
      <c r="G31" s="41" t="str">
        <f>IF(AND(ISNUMBER(テーブル24[[#This Row],[数量]]),ISNUMBER(テーブル24[[#This Row],[単価]])),テーブル24[[#This Row],[数量]]*テーブル24[[#This Row],[単価]],"")</f>
        <v/>
      </c>
      <c r="H31" s="25" t="str">
        <f>IF(AND(ISNUMBER(テーブル24[[#This Row],[金額]]),ISNUMBER(テーブル24[[#This Row],[税率]])),テーブル24[[#This Row],[金額]]*テーブル24[[#This Row],[税率]],"")</f>
        <v/>
      </c>
      <c r="I31" s="42" t="str">
        <f>IF(AND(ISNUMBER(テーブル24[[#This Row],[金額]]),ISNUMBER(テーブル24[[#This Row],[税額]])),SUM(テーブル24[[#This Row],[金額]],テーブル24[[#This Row],[税額]]),"")</f>
        <v/>
      </c>
      <c r="J31" s="11"/>
    </row>
    <row r="32" spans="1:10" ht="39.950000000000003" customHeight="1">
      <c r="A32" s="36">
        <v>13</v>
      </c>
      <c r="B32" s="9"/>
      <c r="C32" s="25"/>
      <c r="D32" s="37"/>
      <c r="E32" s="25"/>
      <c r="F32" s="24"/>
      <c r="G32" s="41" t="str">
        <f>IF(AND(ISNUMBER(テーブル24[[#This Row],[数量]]),ISNUMBER(テーブル24[[#This Row],[単価]])),テーブル24[[#This Row],[数量]]*テーブル24[[#This Row],[単価]],"")</f>
        <v/>
      </c>
      <c r="H32" s="25" t="str">
        <f>IF(AND(ISNUMBER(テーブル24[[#This Row],[金額]]),ISNUMBER(テーブル24[[#This Row],[税率]])),テーブル24[[#This Row],[金額]]*テーブル24[[#This Row],[税率]],"")</f>
        <v/>
      </c>
      <c r="I32" s="42" t="str">
        <f>IF(AND(ISNUMBER(テーブル24[[#This Row],[金額]]),ISNUMBER(テーブル24[[#This Row],[税額]])),SUM(テーブル24[[#This Row],[金額]],テーブル24[[#This Row],[税額]]),"")</f>
        <v/>
      </c>
      <c r="J32" s="11"/>
    </row>
    <row r="33" spans="1:10" ht="39.950000000000003" customHeight="1">
      <c r="A33" s="36">
        <v>14</v>
      </c>
      <c r="B33" s="9"/>
      <c r="C33" s="25"/>
      <c r="D33" s="37"/>
      <c r="E33" s="25"/>
      <c r="F33" s="24"/>
      <c r="G33" s="41" t="str">
        <f>IF(AND(ISNUMBER(テーブル24[[#This Row],[数量]]),ISNUMBER(テーブル24[[#This Row],[単価]])),テーブル24[[#This Row],[数量]]*テーブル24[[#This Row],[単価]],"")</f>
        <v/>
      </c>
      <c r="H33" s="25" t="str">
        <f>IF(AND(ISNUMBER(テーブル24[[#This Row],[金額]]),ISNUMBER(テーブル24[[#This Row],[税率]])),テーブル24[[#This Row],[金額]]*テーブル24[[#This Row],[税率]],"")</f>
        <v/>
      </c>
      <c r="I33" s="42" t="str">
        <f>IF(AND(ISNUMBER(テーブル24[[#This Row],[金額]]),ISNUMBER(テーブル24[[#This Row],[税額]])),SUM(テーブル24[[#This Row],[金額]],テーブル24[[#This Row],[税額]]),"")</f>
        <v/>
      </c>
      <c r="J33" s="11"/>
    </row>
    <row r="34" spans="1:10" ht="39.950000000000003" customHeight="1">
      <c r="A34" s="36">
        <v>15</v>
      </c>
      <c r="B34" s="9"/>
      <c r="C34" s="25"/>
      <c r="D34" s="37"/>
      <c r="E34" s="25"/>
      <c r="F34" s="24"/>
      <c r="G34" s="41" t="str">
        <f>IF(AND(ISNUMBER(テーブル24[[#This Row],[数量]]),ISNUMBER(テーブル24[[#This Row],[単価]])),テーブル24[[#This Row],[数量]]*テーブル24[[#This Row],[単価]],"")</f>
        <v/>
      </c>
      <c r="H34" s="25" t="str">
        <f>IF(AND(ISNUMBER(テーブル24[[#This Row],[金額]]),ISNUMBER(テーブル24[[#This Row],[税率]])),テーブル24[[#This Row],[金額]]*テーブル24[[#This Row],[税率]],"")</f>
        <v/>
      </c>
      <c r="I34" s="42" t="str">
        <f>IF(AND(ISNUMBER(テーブル24[[#This Row],[金額]]),ISNUMBER(テーブル24[[#This Row],[税額]])),SUM(テーブル24[[#This Row],[金額]],テーブル24[[#This Row],[税額]]),"")</f>
        <v/>
      </c>
      <c r="J34" s="11"/>
    </row>
    <row r="35" spans="1:10" ht="39.950000000000003" customHeight="1">
      <c r="A35" s="33" t="s">
        <v>19</v>
      </c>
      <c r="B35" s="9"/>
      <c r="C35" s="34"/>
      <c r="D35" s="10"/>
      <c r="E35" s="34"/>
      <c r="F35" s="34"/>
      <c r="G35" s="43">
        <f>SUBTOTAL(109,テーブル24[金額])</f>
        <v>643990</v>
      </c>
      <c r="H35" s="44">
        <f>SUBTOTAL(109,テーブル24[税額])</f>
        <v>54530</v>
      </c>
      <c r="I35" s="45">
        <f>SUBTOTAL(109,テーブル24[小計])</f>
        <v>698520</v>
      </c>
      <c r="J35" s="35">
        <f>SUBTOTAL(103,テーブル24[備考])</f>
        <v>0</v>
      </c>
    </row>
    <row r="36" spans="1:10" ht="18.75">
      <c r="A36" s="70"/>
      <c r="B36" s="71"/>
      <c r="C36" s="71"/>
      <c r="D36" s="71"/>
      <c r="E36" s="71"/>
      <c r="F36" s="71"/>
      <c r="G36" s="72" t="s">
        <v>42</v>
      </c>
      <c r="H36" s="72" t="s">
        <v>43</v>
      </c>
      <c r="I36" s="72" t="s">
        <v>44</v>
      </c>
      <c r="J36" s="73"/>
    </row>
  </sheetData>
  <phoneticPr fontId="3"/>
  <printOptions horizontalCentered="1"/>
  <pageMargins left="0.39370078740157483" right="0.39370078740157483" top="0.59055118110236227" bottom="0.59055118110236227" header="0.39370078740157483" footer="0.39370078740157483"/>
  <pageSetup paperSize="9" scale="70" fitToHeight="0" orientation="portrait" horizontalDpi="1200" verticalDpi="1200" r:id="rId1"/>
  <headerFooter>
    <oddHeader>&amp;L&amp;"-,太字"&amp;8注文書 Pn-01&amp;R&amp;"-,太字"&amp;8TRA-CLI-TAR-0021 (2025.09)</oddHeader>
    <oddFooter>&amp;C&amp;"-,太字"&amp;P / &amp;N Pages&amp;R&amp;8illogs.com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記載例</vt:lpstr>
      <vt:lpstr>記載例!Print_Titles</vt:lpstr>
      <vt:lpstr>原本!Print_Titles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Minato Arakaki</dc:creator>
  <cp:lastModifiedBy>JP-MA-No.911</cp:lastModifiedBy>
  <cp:lastPrinted>2025-10-16T13:14:22Z</cp:lastPrinted>
  <dcterms:created xsi:type="dcterms:W3CDTF">2020-12-28T03:44:47Z</dcterms:created>
  <dcterms:modified xsi:type="dcterms:W3CDTF">2025-10-18T22:04:53Z</dcterms:modified>
</cp:coreProperties>
</file>