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20 SERVER\64 docs.illogs.com\__docs\"/>
    </mc:Choice>
  </mc:AlternateContent>
  <xr:revisionPtr revIDLastSave="0" documentId="13_ncr:1_{CAB2C3C0-7BED-436C-8569-973BA81353B1}" xr6:coauthVersionLast="47" xr6:coauthVersionMax="47" xr10:uidLastSave="{00000000-0000-0000-0000-000000000000}"/>
  <bookViews>
    <workbookView xWindow="-120" yWindow="-120" windowWidth="29040" windowHeight="15720" xr2:uid="{83610DF1-7B8C-4FC5-8358-F0A4E3F3041A}"/>
  </bookViews>
  <sheets>
    <sheet name="INVOICE" sheetId="2" r:id="rId1"/>
    <sheet name="SAMPLE" sheetId="1" r:id="rId2"/>
  </sheets>
  <definedNames>
    <definedName name="_xlnm.Print_Titles" localSheetId="0">INVOICE!$1:$33</definedName>
    <definedName name="_xlnm.Print_Titles" localSheetId="1">SAMPLE!$1:$33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4" i="2" l="1"/>
  <c r="H34" i="2"/>
  <c r="F35" i="2"/>
  <c r="H35" i="2"/>
  <c r="F36" i="2"/>
  <c r="H36" i="2"/>
  <c r="F37" i="2"/>
  <c r="H37" i="2"/>
  <c r="F38" i="2"/>
  <c r="H38" i="2"/>
  <c r="F39" i="2"/>
  <c r="H39" i="2"/>
  <c r="F40" i="2"/>
  <c r="H40" i="2"/>
  <c r="F41" i="2"/>
  <c r="H41" i="2"/>
  <c r="F42" i="2"/>
  <c r="H42" i="2"/>
  <c r="F43" i="2"/>
  <c r="H43" i="2"/>
  <c r="H44" i="2"/>
  <c r="F44" i="2"/>
  <c r="E44" i="2"/>
  <c r="C44" i="2"/>
  <c r="G21" i="2"/>
  <c r="H21" i="2"/>
  <c r="G20" i="2"/>
  <c r="H20" i="2"/>
  <c r="G19" i="2"/>
  <c r="H19" i="2"/>
  <c r="G18" i="2"/>
  <c r="H18" i="2"/>
  <c r="H21" i="1"/>
  <c r="H20" i="1"/>
  <c r="H19" i="1"/>
  <c r="H18" i="1"/>
  <c r="G21" i="1"/>
  <c r="G20" i="1"/>
  <c r="G19" i="1"/>
  <c r="G18" i="1"/>
  <c r="H34" i="1"/>
  <c r="H35" i="1"/>
  <c r="H36" i="1"/>
  <c r="H37" i="1"/>
  <c r="H38" i="1"/>
  <c r="H39" i="1"/>
  <c r="H40" i="1"/>
  <c r="H41" i="1"/>
  <c r="H42" i="1"/>
  <c r="H43" i="1"/>
  <c r="F43" i="1"/>
  <c r="F38" i="1"/>
  <c r="F39" i="1"/>
  <c r="F40" i="1"/>
  <c r="F41" i="1"/>
  <c r="F42" i="1"/>
  <c r="F34" i="1"/>
  <c r="F35" i="1"/>
  <c r="F36" i="1"/>
  <c r="F37" i="1"/>
  <c r="H44" i="1"/>
  <c r="C44" i="1"/>
  <c r="F44" i="1"/>
  <c r="E44" i="1"/>
</calcChain>
</file>

<file path=xl/sharedStrings.xml><?xml version="1.0" encoding="utf-8"?>
<sst xmlns="http://schemas.openxmlformats.org/spreadsheetml/2006/main" count="154" uniqueCount="97">
  <si>
    <t>SHIPPER NAME</t>
  </si>
  <si>
    <t>SHIPPER ADDRESS</t>
  </si>
  <si>
    <t>SHIPPER TEL</t>
  </si>
  <si>
    <t>SHIPPER E-Mail</t>
    <phoneticPr fontId="4"/>
  </si>
  <si>
    <t>SHIPPER P.I.C</t>
    <phoneticPr fontId="4"/>
  </si>
  <si>
    <t>CONSIGNEE ADDRESS</t>
  </si>
  <si>
    <t>BANK INFORMATION</t>
    <phoneticPr fontId="4"/>
  </si>
  <si>
    <t>PAYING BANK</t>
    <phoneticPr fontId="4"/>
  </si>
  <si>
    <t>CONSIGNEE TEL</t>
  </si>
  <si>
    <t>BRANCH NAME</t>
    <phoneticPr fontId="4"/>
  </si>
  <si>
    <t>ADDRESS</t>
    <phoneticPr fontId="4"/>
  </si>
  <si>
    <t>CONSIGNEE E-Mail</t>
    <phoneticPr fontId="4"/>
  </si>
  <si>
    <t>SWIFT CODE</t>
    <phoneticPr fontId="4"/>
  </si>
  <si>
    <t>CONSIGNEE P.I.C</t>
    <phoneticPr fontId="4"/>
  </si>
  <si>
    <t>BENEFICIARY'S NAME</t>
    <phoneticPr fontId="4"/>
  </si>
  <si>
    <t>IMPORTER ADDRESS</t>
  </si>
  <si>
    <t>IMPORTER TEL</t>
  </si>
  <si>
    <t>IMPORTER E-Mail</t>
    <phoneticPr fontId="4"/>
  </si>
  <si>
    <t>IMPORTER P.I.C</t>
    <phoneticPr fontId="4"/>
  </si>
  <si>
    <t>Notes:</t>
    <phoneticPr fontId="4"/>
  </si>
  <si>
    <t>DETAIL</t>
    <phoneticPr fontId="4"/>
  </si>
  <si>
    <t>PRODUCT ID</t>
    <phoneticPr fontId="4"/>
  </si>
  <si>
    <t>CARTON MARK</t>
    <phoneticPr fontId="4"/>
  </si>
  <si>
    <t>PRODUCTS (SERVICE) NAME</t>
    <phoneticPr fontId="4"/>
  </si>
  <si>
    <t>QUANTITIY
IN CARTON</t>
    <phoneticPr fontId="4"/>
  </si>
  <si>
    <t>CARTON</t>
    <phoneticPr fontId="4"/>
  </si>
  <si>
    <t>PCS AMOUNT</t>
    <phoneticPr fontId="4"/>
  </si>
  <si>
    <t>NOTE</t>
    <phoneticPr fontId="4"/>
  </si>
  <si>
    <t>TOTAL</t>
    <phoneticPr fontId="4"/>
  </si>
  <si>
    <t>SKU</t>
    <phoneticPr fontId="4"/>
  </si>
  <si>
    <t>Shanghai, China</t>
    <phoneticPr fontId="4"/>
  </si>
  <si>
    <t>UNIT VALUE
USD</t>
    <phoneticPr fontId="4"/>
  </si>
  <si>
    <t>AMOUNT VALUE
USD</t>
    <phoneticPr fontId="4"/>
  </si>
  <si>
    <t>INVOICE No</t>
    <phoneticPr fontId="4"/>
  </si>
  <si>
    <t>EXPORT DATE</t>
    <phoneticPr fontId="4"/>
  </si>
  <si>
    <t>ISSUE DATE</t>
    <phoneticPr fontId="4"/>
  </si>
  <si>
    <t>COMMERCIAL INVOICE (SAMPLE)</t>
    <phoneticPr fontId="4"/>
  </si>
  <si>
    <t>SUMITOMO MITSUI BANKING CORPORATION</t>
    <phoneticPr fontId="4"/>
  </si>
  <si>
    <t>1-2-3, example, sample, Tokyo, Japan</t>
    <phoneticPr fontId="4"/>
  </si>
  <si>
    <t>SMBCJPJTXXX</t>
    <phoneticPr fontId="4"/>
  </si>
  <si>
    <t>SAMPLE Company CO, LTD.</t>
    <phoneticPr fontId="4"/>
  </si>
  <si>
    <t>No. 123-4567890</t>
    <phoneticPr fontId="4"/>
  </si>
  <si>
    <t>ACCOUNT No.</t>
    <phoneticPr fontId="4"/>
  </si>
  <si>
    <t>SHIPPER / SELLER INFORMATION</t>
    <phoneticPr fontId="4"/>
  </si>
  <si>
    <t>CONSIGNEE</t>
    <phoneticPr fontId="4"/>
  </si>
  <si>
    <t>IMPORTER NAME</t>
    <phoneticPr fontId="4"/>
  </si>
  <si>
    <t>NAME/TITLE</t>
    <phoneticPr fontId="4"/>
  </si>
  <si>
    <t xml:space="preserve">CARTON </t>
    <phoneticPr fontId="4"/>
  </si>
  <si>
    <t>PCS</t>
    <phoneticPr fontId="4"/>
  </si>
  <si>
    <t>TERMS</t>
    <phoneticPr fontId="4"/>
  </si>
  <si>
    <t>Signature of shipper</t>
    <phoneticPr fontId="4"/>
  </si>
  <si>
    <t>Oath：I declare all the information contained in the INVOICE to be true and correct.</t>
    <phoneticPr fontId="4"/>
  </si>
  <si>
    <t>Tokyo, Japan</t>
    <phoneticPr fontId="4"/>
  </si>
  <si>
    <t>ABCD-1234-5636-EFGH</t>
    <phoneticPr fontId="4"/>
  </si>
  <si>
    <t>ABCDEF Branch</t>
    <phoneticPr fontId="4"/>
  </si>
  <si>
    <t>1-2-3, abc-road, via, shibuya-ku, Tokyo</t>
    <phoneticPr fontId="4"/>
  </si>
  <si>
    <t>100-0001, Japan</t>
    <phoneticPr fontId="4"/>
  </si>
  <si>
    <t>+81-3-111-0000</t>
    <phoneticPr fontId="4"/>
  </si>
  <si>
    <t>sample@samplecompay.com</t>
  </si>
  <si>
    <t>sample@samplecompay.com</t>
    <phoneticPr fontId="4"/>
  </si>
  <si>
    <t>CEO, John Davis.</t>
    <phoneticPr fontId="4"/>
  </si>
  <si>
    <t>B/L No</t>
    <phoneticPr fontId="4"/>
  </si>
  <si>
    <t>AC1894161618</t>
    <phoneticPr fontId="4"/>
  </si>
  <si>
    <t>CURRENCY</t>
    <phoneticPr fontId="4"/>
  </si>
  <si>
    <t>PAYMENT TERMS</t>
    <phoneticPr fontId="4"/>
  </si>
  <si>
    <t>T/T , CIF Incoterms 2020</t>
    <phoneticPr fontId="4"/>
  </si>
  <si>
    <t>USD (united stats doller)</t>
    <phoneticPr fontId="4"/>
  </si>
  <si>
    <t>17 - Jul - 2025</t>
    <phoneticPr fontId="4"/>
  </si>
  <si>
    <t>25 - Jul - 2025</t>
    <phoneticPr fontId="4"/>
  </si>
  <si>
    <t>LOADING : DEPATURE</t>
    <phoneticPr fontId="4"/>
  </si>
  <si>
    <t>UNLOADING : DESTINATION</t>
    <phoneticPr fontId="4"/>
  </si>
  <si>
    <t>SAMPLE COMPANY LTD.</t>
    <phoneticPr fontId="4"/>
  </si>
  <si>
    <t>SC LTD 1-10</t>
    <phoneticPr fontId="4"/>
  </si>
  <si>
    <t>SCLTD 11-20</t>
    <phoneticPr fontId="4"/>
  </si>
  <si>
    <t>SCLTD 21-30</t>
    <phoneticPr fontId="4"/>
  </si>
  <si>
    <t>SAMPLE A</t>
    <phoneticPr fontId="4"/>
  </si>
  <si>
    <t>SAMPLE B</t>
    <phoneticPr fontId="4"/>
  </si>
  <si>
    <t>SAMPLE C</t>
    <phoneticPr fontId="4"/>
  </si>
  <si>
    <t>Porcelain tableware (plates)</t>
    <phoneticPr fontId="4"/>
  </si>
  <si>
    <t>Stainless steel table knife</t>
    <phoneticPr fontId="4"/>
  </si>
  <si>
    <t>Aluminum frying pan 26cm</t>
    <phoneticPr fontId="4"/>
  </si>
  <si>
    <t>Aluminum
Processed Products</t>
    <phoneticPr fontId="4"/>
  </si>
  <si>
    <t>Stainless steel
Processed Products</t>
    <phoneticPr fontId="4"/>
  </si>
  <si>
    <t>Ceramics
Processed Products</t>
    <phoneticPr fontId="4"/>
  </si>
  <si>
    <t>BILLING (USD)</t>
    <phoneticPr fontId="4"/>
  </si>
  <si>
    <t>EXAMPLE COMPANY LTD.</t>
    <phoneticPr fontId="4"/>
  </si>
  <si>
    <t>1-2-3, abc-road, via, Shang-hai, China</t>
    <phoneticPr fontId="4"/>
  </si>
  <si>
    <t>+82-3-111-0000</t>
    <phoneticPr fontId="4"/>
  </si>
  <si>
    <t>sample@examplecompay.com</t>
    <phoneticPr fontId="4"/>
  </si>
  <si>
    <t>CEO, Wang Hei</t>
    <phoneticPr fontId="4"/>
  </si>
  <si>
    <t>Sample Importer Corp.</t>
    <phoneticPr fontId="4"/>
  </si>
  <si>
    <t>4-5-6, abc-road, via, Shang-hai, China</t>
    <phoneticPr fontId="4"/>
  </si>
  <si>
    <t>+82-3-111-1111</t>
    <phoneticPr fontId="4"/>
  </si>
  <si>
    <t>CEO, Cheng Li</t>
    <phoneticPr fontId="4"/>
  </si>
  <si>
    <t>Cells with this color will be auto-filled.</t>
    <phoneticPr fontId="4"/>
  </si>
  <si>
    <t>このカラーの場所は、自動入力されます。</t>
    <rPh sb="6" eb="8">
      <t>バショ</t>
    </rPh>
    <rPh sb="10" eb="14">
      <t>ジドウニュウリョク</t>
    </rPh>
    <phoneticPr fontId="4"/>
  </si>
  <si>
    <t>COMMERCIAL INVOICE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</si>
</sst>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00;[Red]\-#,##0.000"/>
    <numFmt numFmtId="181" formatCode="yyyy/mm/dd"/>
  </numFmts>
  <fonts count="3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5"/>
      <color theme="3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8"/>
      <color theme="1"/>
      <name val="游ゴシック"/>
      <family val="3"/>
      <charset val="128"/>
      <scheme val="minor"/>
    </font>
    <font>
      <b/>
      <sz val="22"/>
      <color theme="1"/>
      <name val="游ゴシック"/>
      <family val="3"/>
      <charset val="128"/>
      <scheme val="minor"/>
    </font>
    <font>
      <sz val="22"/>
      <color theme="1"/>
      <name val="游ゴシック"/>
      <family val="3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b/>
      <sz val="6"/>
      <color theme="1"/>
      <name val="游ゴシック"/>
      <family val="3"/>
      <charset val="128"/>
      <scheme val="minor"/>
    </font>
    <font>
      <b/>
      <sz val="26"/>
      <name val="游ゴシック"/>
      <family val="3"/>
      <charset val="128"/>
      <scheme val="minor"/>
    </font>
    <font>
      <b/>
      <sz val="11"/>
      <color theme="0"/>
      <name val="游ゴシック"/>
      <family val="3"/>
      <charset val="128"/>
      <scheme val="minor"/>
    </font>
    <font>
      <sz val="9"/>
      <color theme="0"/>
      <name val="游ゴシック"/>
      <family val="3"/>
      <charset val="128"/>
      <scheme val="minor"/>
    </font>
    <font>
      <sz val="11"/>
      <color theme="0"/>
      <name val="游ゴシック"/>
      <family val="3"/>
      <charset val="128"/>
      <scheme val="minor"/>
    </font>
    <font>
      <b/>
      <sz val="9"/>
      <color theme="0"/>
      <name val="游ゴシック"/>
      <family val="3"/>
      <charset val="128"/>
      <scheme val="minor"/>
    </font>
    <font>
      <b/>
      <sz val="14"/>
      <color theme="0"/>
      <name val="游ゴシック"/>
      <family val="3"/>
      <charset val="128"/>
      <scheme val="minor"/>
    </font>
    <font>
      <sz val="16"/>
      <color theme="0"/>
      <name val="游ゴシック"/>
      <family val="3"/>
      <charset val="128"/>
      <scheme val="minor"/>
    </font>
    <font>
      <sz val="12"/>
      <color theme="0"/>
      <name val="游ゴシック"/>
      <family val="3"/>
      <charset val="128"/>
      <scheme val="minor"/>
    </font>
    <font>
      <b/>
      <sz val="12"/>
      <color theme="0"/>
      <name val="游ゴシック"/>
      <family val="3"/>
      <charset val="128"/>
      <scheme val="minor"/>
    </font>
    <font>
      <sz val="14"/>
      <color theme="0"/>
      <name val="游ゴシック"/>
      <family val="3"/>
      <charset val="128"/>
      <scheme val="minor"/>
    </font>
    <font>
      <b/>
      <sz val="26"/>
      <color theme="1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b/>
      <sz val="12"/>
      <color rgb="FFFF0000"/>
      <name val="游ゴシック"/>
      <family val="3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2" tint="-0.249977111117893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1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dotted">
        <color auto="1"/>
      </bottom>
      <diagonal/>
    </border>
    <border>
      <left/>
      <right style="medium">
        <color indexed="64"/>
      </right>
      <top/>
      <bottom style="dotted">
        <color auto="1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dotted">
        <color auto="1"/>
      </top>
      <bottom style="medium">
        <color indexed="64"/>
      </bottom>
      <diagonal/>
    </border>
    <border>
      <left/>
      <right/>
      <top style="dotted">
        <color auto="1"/>
      </top>
      <bottom style="medium">
        <color indexed="64"/>
      </bottom>
      <diagonal/>
    </border>
    <border>
      <left/>
      <right style="medium">
        <color indexed="64"/>
      </right>
      <top style="dotted">
        <color auto="1"/>
      </top>
      <bottom style="medium">
        <color indexed="64"/>
      </bottom>
      <diagonal/>
    </border>
    <border>
      <left style="medium">
        <color indexed="64"/>
      </left>
      <right/>
      <top style="dotted">
        <color auto="1"/>
      </top>
      <bottom/>
      <diagonal/>
    </border>
    <border>
      <left style="medium">
        <color indexed="64"/>
      </left>
      <right/>
      <top style="dotted">
        <color auto="1"/>
      </top>
      <bottom style="dotted">
        <color auto="1"/>
      </bottom>
      <diagonal/>
    </border>
    <border>
      <left/>
      <right style="medium">
        <color indexed="64"/>
      </right>
      <top style="dotted">
        <color auto="1"/>
      </top>
      <bottom style="dotted">
        <color auto="1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1" applyNumberFormat="0" applyFill="0" applyAlignment="0" applyProtection="0">
      <alignment vertical="center"/>
    </xf>
    <xf numFmtId="0" fontId="3" fillId="2" borderId="0" applyNumberFormat="0" applyBorder="0" applyAlignment="0" applyProtection="0">
      <alignment vertical="center"/>
    </xf>
  </cellStyleXfs>
  <cellXfs count="141">
    <xf numFmtId="0" fontId="0" fillId="0" borderId="0" xfId="0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8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center" vertical="center"/>
    </xf>
    <xf numFmtId="38" fontId="11" fillId="0" borderId="0" xfId="1" applyFont="1" applyAlignment="1">
      <alignment vertical="center" wrapText="1"/>
    </xf>
    <xf numFmtId="0" fontId="12" fillId="0" borderId="0" xfId="0" applyFont="1" applyAlignment="1">
      <alignment vertical="center" wrapText="1"/>
    </xf>
    <xf numFmtId="38" fontId="18" fillId="0" borderId="0" xfId="1" applyFont="1" applyAlignment="1">
      <alignment vertical="center" wrapText="1"/>
    </xf>
    <xf numFmtId="176" fontId="16" fillId="0" borderId="0" xfId="1" applyNumberFormat="1" applyFont="1" applyAlignment="1">
      <alignment vertical="center" wrapText="1"/>
    </xf>
    <xf numFmtId="0" fontId="6" fillId="0" borderId="0" xfId="0" applyFont="1" applyAlignment="1">
      <alignment vertical="center" wrapText="1"/>
    </xf>
    <xf numFmtId="38" fontId="18" fillId="0" borderId="0" xfId="1" applyFont="1" applyAlignment="1">
      <alignment horizontal="right" vertical="center" wrapText="1"/>
    </xf>
    <xf numFmtId="0" fontId="9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9" fillId="4" borderId="3" xfId="0" applyFont="1" applyFill="1" applyBorder="1">
      <alignment vertical="center"/>
    </xf>
    <xf numFmtId="0" fontId="15" fillId="0" borderId="3" xfId="0" applyFont="1" applyBorder="1" applyAlignment="1">
      <alignment horizontal="left" vertical="center"/>
    </xf>
    <xf numFmtId="0" fontId="15" fillId="0" borderId="3" xfId="0" applyFont="1" applyBorder="1" applyAlignment="1">
      <alignment vertical="center" wrapText="1"/>
    </xf>
    <xf numFmtId="0" fontId="13" fillId="0" borderId="3" xfId="0" applyFont="1" applyBorder="1">
      <alignment vertical="center"/>
    </xf>
    <xf numFmtId="0" fontId="13" fillId="0" borderId="4" xfId="0" applyFont="1" applyBorder="1">
      <alignment vertical="center"/>
    </xf>
    <xf numFmtId="0" fontId="11" fillId="0" borderId="4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25" fillId="5" borderId="6" xfId="0" applyFont="1" applyFill="1" applyBorder="1">
      <alignment vertical="center"/>
    </xf>
    <xf numFmtId="0" fontId="22" fillId="5" borderId="7" xfId="0" applyFont="1" applyFill="1" applyBorder="1">
      <alignment vertical="center"/>
    </xf>
    <xf numFmtId="0" fontId="15" fillId="0" borderId="10" xfId="0" applyFont="1" applyBorder="1" applyAlignment="1">
      <alignment horizontal="left" vertical="center"/>
    </xf>
    <xf numFmtId="0" fontId="9" fillId="4" borderId="0" xfId="0" applyFont="1" applyFill="1">
      <alignment vertical="center"/>
    </xf>
    <xf numFmtId="0" fontId="15" fillId="0" borderId="10" xfId="0" applyFont="1" applyBorder="1" applyAlignment="1">
      <alignment vertical="center" wrapText="1"/>
    </xf>
    <xf numFmtId="0" fontId="9" fillId="4" borderId="13" xfId="0" applyFont="1" applyFill="1" applyBorder="1">
      <alignment vertical="center"/>
    </xf>
    <xf numFmtId="0" fontId="15" fillId="0" borderId="13" xfId="0" applyFont="1" applyBorder="1" applyAlignment="1">
      <alignment horizontal="left" vertical="center"/>
    </xf>
    <xf numFmtId="0" fontId="15" fillId="0" borderId="14" xfId="0" applyFont="1" applyBorder="1" applyAlignment="1">
      <alignment horizontal="left" vertical="center"/>
    </xf>
    <xf numFmtId="0" fontId="9" fillId="4" borderId="5" xfId="0" applyFont="1" applyFill="1" applyBorder="1">
      <alignment vertical="center"/>
    </xf>
    <xf numFmtId="0" fontId="15" fillId="0" borderId="5" xfId="0" applyFont="1" applyBorder="1" applyAlignment="1">
      <alignment horizontal="left" vertical="center"/>
    </xf>
    <xf numFmtId="0" fontId="23" fillId="5" borderId="6" xfId="0" applyFont="1" applyFill="1" applyBorder="1">
      <alignment vertical="center"/>
    </xf>
    <xf numFmtId="0" fontId="26" fillId="5" borderId="7" xfId="0" applyFont="1" applyFill="1" applyBorder="1">
      <alignment vertical="center"/>
    </xf>
    <xf numFmtId="0" fontId="27" fillId="5" borderId="7" xfId="0" applyFont="1" applyFill="1" applyBorder="1" applyAlignment="1">
      <alignment horizontal="left" vertical="center"/>
    </xf>
    <xf numFmtId="0" fontId="27" fillId="5" borderId="8" xfId="0" applyFont="1" applyFill="1" applyBorder="1" applyAlignment="1">
      <alignment horizontal="left" vertical="center"/>
    </xf>
    <xf numFmtId="0" fontId="27" fillId="5" borderId="7" xfId="0" applyFont="1" applyFill="1" applyBorder="1">
      <alignment vertical="center"/>
    </xf>
    <xf numFmtId="0" fontId="27" fillId="5" borderId="8" xfId="0" applyFont="1" applyFill="1" applyBorder="1">
      <alignment vertical="center"/>
    </xf>
    <xf numFmtId="0" fontId="24" fillId="5" borderId="7" xfId="0" applyFont="1" applyFill="1" applyBorder="1">
      <alignment vertical="center"/>
    </xf>
    <xf numFmtId="0" fontId="28" fillId="5" borderId="7" xfId="0" applyFont="1" applyFill="1" applyBorder="1" applyAlignment="1">
      <alignment horizontal="left" vertical="center"/>
    </xf>
    <xf numFmtId="0" fontId="28" fillId="5" borderId="8" xfId="0" applyFont="1" applyFill="1" applyBorder="1" applyAlignment="1">
      <alignment horizontal="left" vertical="center"/>
    </xf>
    <xf numFmtId="0" fontId="13" fillId="0" borderId="10" xfId="0" applyFont="1" applyBorder="1">
      <alignment vertical="center"/>
    </xf>
    <xf numFmtId="0" fontId="13" fillId="0" borderId="17" xfId="0" applyFont="1" applyBorder="1">
      <alignment vertical="center"/>
    </xf>
    <xf numFmtId="0" fontId="11" fillId="0" borderId="17" xfId="0" applyFont="1" applyBorder="1" applyAlignment="1">
      <alignment horizontal="left" vertical="center" wrapText="1"/>
    </xf>
    <xf numFmtId="0" fontId="12" fillId="0" borderId="17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0" fontId="11" fillId="0" borderId="14" xfId="0" applyFont="1" applyBorder="1" applyAlignment="1">
      <alignment horizontal="left" vertical="center" wrapText="1"/>
    </xf>
    <xf numFmtId="0" fontId="29" fillId="5" borderId="7" xfId="0" applyFont="1" applyFill="1" applyBorder="1">
      <alignment vertical="center"/>
    </xf>
    <xf numFmtId="0" fontId="30" fillId="5" borderId="7" xfId="0" applyFont="1" applyFill="1" applyBorder="1">
      <alignment vertical="center"/>
    </xf>
    <xf numFmtId="0" fontId="30" fillId="5" borderId="7" xfId="0" applyFont="1" applyFill="1" applyBorder="1" applyAlignment="1">
      <alignment horizontal="left" vertical="center" wrapText="1"/>
    </xf>
    <xf numFmtId="0" fontId="30" fillId="5" borderId="8" xfId="0" applyFont="1" applyFill="1" applyBorder="1" applyAlignment="1">
      <alignment horizontal="left" vertical="center" wrapText="1"/>
    </xf>
    <xf numFmtId="0" fontId="5" fillId="6" borderId="0" xfId="0" applyFont="1" applyFill="1" applyAlignment="1">
      <alignment horizontal="center" vertical="center"/>
    </xf>
    <xf numFmtId="0" fontId="5" fillId="6" borderId="0" xfId="0" applyFont="1" applyFill="1" applyAlignment="1">
      <alignment horizontal="center" vertical="center" wrapText="1"/>
    </xf>
    <xf numFmtId="0" fontId="0" fillId="4" borderId="3" xfId="0" applyFill="1" applyBorder="1" applyAlignment="1"/>
    <xf numFmtId="0" fontId="0" fillId="4" borderId="4" xfId="0" applyFill="1" applyBorder="1" applyAlignment="1"/>
    <xf numFmtId="0" fontId="0" fillId="4" borderId="13" xfId="0" applyFill="1" applyBorder="1" applyAlignment="1"/>
    <xf numFmtId="0" fontId="13" fillId="4" borderId="3" xfId="0" applyFont="1" applyFill="1" applyBorder="1" applyAlignment="1"/>
    <xf numFmtId="0" fontId="7" fillId="0" borderId="3" xfId="0" applyFont="1" applyBorder="1" applyAlignment="1"/>
    <xf numFmtId="0" fontId="13" fillId="4" borderId="4" xfId="0" applyFont="1" applyFill="1" applyBorder="1" applyAlignment="1"/>
    <xf numFmtId="0" fontId="14" fillId="4" borderId="4" xfId="0" quotePrefix="1" applyFont="1" applyFill="1" applyBorder="1" applyAlignment="1"/>
    <xf numFmtId="0" fontId="14" fillId="4" borderId="4" xfId="0" applyFont="1" applyFill="1" applyBorder="1" applyAlignment="1"/>
    <xf numFmtId="0" fontId="14" fillId="4" borderId="13" xfId="0" applyFont="1" applyFill="1" applyBorder="1" applyAlignment="1"/>
    <xf numFmtId="0" fontId="5" fillId="4" borderId="3" xfId="0" applyFont="1" applyFill="1" applyBorder="1">
      <alignment vertical="center"/>
    </xf>
    <xf numFmtId="0" fontId="7" fillId="4" borderId="4" xfId="0" applyFont="1" applyFill="1" applyBorder="1">
      <alignment vertical="center"/>
    </xf>
    <xf numFmtId="38" fontId="5" fillId="4" borderId="4" xfId="0" applyNumberFormat="1" applyFont="1" applyFill="1" applyBorder="1" applyAlignment="1">
      <alignment horizontal="right" vertical="center" indent="1"/>
    </xf>
    <xf numFmtId="0" fontId="5" fillId="4" borderId="13" xfId="0" applyFont="1" applyFill="1" applyBorder="1" applyAlignment="1">
      <alignment horizontal="right" vertical="center" indent="1"/>
    </xf>
    <xf numFmtId="0" fontId="21" fillId="4" borderId="2" xfId="2" applyFont="1" applyFill="1" applyBorder="1" applyAlignment="1">
      <alignment horizontal="center" vertical="center"/>
    </xf>
    <xf numFmtId="0" fontId="9" fillId="0" borderId="0" xfId="0" applyFont="1" applyFill="1" applyBorder="1">
      <alignment vertical="center"/>
    </xf>
    <xf numFmtId="0" fontId="6" fillId="0" borderId="0" xfId="0" applyFont="1" applyFill="1" applyBorder="1">
      <alignment vertical="center"/>
    </xf>
    <xf numFmtId="0" fontId="0" fillId="0" borderId="0" xfId="0" applyFill="1" applyBorder="1">
      <alignment vertical="center"/>
    </xf>
    <xf numFmtId="0" fontId="12" fillId="0" borderId="0" xfId="0" applyFont="1" applyBorder="1" applyAlignment="1">
      <alignment vertical="top" wrapText="1"/>
    </xf>
    <xf numFmtId="0" fontId="0" fillId="0" borderId="18" xfId="0" applyFill="1" applyBorder="1">
      <alignment vertical="center"/>
    </xf>
    <xf numFmtId="0" fontId="0" fillId="0" borderId="11" xfId="0" applyBorder="1">
      <alignment vertical="center"/>
    </xf>
    <xf numFmtId="0" fontId="0" fillId="0" borderId="0" xfId="0" applyBorder="1">
      <alignment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0" fillId="0" borderId="20" xfId="0" applyBorder="1">
      <alignment vertical="center"/>
    </xf>
    <xf numFmtId="0" fontId="0" fillId="0" borderId="21" xfId="0" applyBorder="1">
      <alignment vertical="center"/>
    </xf>
    <xf numFmtId="0" fontId="12" fillId="0" borderId="11" xfId="0" applyFont="1" applyBorder="1" applyAlignment="1">
      <alignment vertical="top"/>
    </xf>
    <xf numFmtId="0" fontId="12" fillId="0" borderId="18" xfId="0" applyFont="1" applyBorder="1" applyAlignment="1">
      <alignment vertical="top" wrapText="1"/>
    </xf>
    <xf numFmtId="0" fontId="12" fillId="0" borderId="19" xfId="0" applyFont="1" applyBorder="1" applyAlignment="1">
      <alignment vertical="top"/>
    </xf>
    <xf numFmtId="0" fontId="12" fillId="0" borderId="20" xfId="0" applyFont="1" applyBorder="1" applyAlignment="1">
      <alignment vertical="top" wrapText="1"/>
    </xf>
    <xf numFmtId="0" fontId="12" fillId="0" borderId="21" xfId="0" applyFont="1" applyBorder="1" applyAlignment="1">
      <alignment vertical="top" wrapText="1"/>
    </xf>
    <xf numFmtId="0" fontId="29" fillId="5" borderId="22" xfId="0" applyFont="1" applyFill="1" applyBorder="1">
      <alignment vertical="center"/>
    </xf>
    <xf numFmtId="0" fontId="29" fillId="5" borderId="23" xfId="0" applyFont="1" applyFill="1" applyBorder="1">
      <alignment vertical="center"/>
    </xf>
    <xf numFmtId="0" fontId="29" fillId="5" borderId="24" xfId="0" applyFont="1" applyFill="1" applyBorder="1" applyAlignment="1">
      <alignment horizontal="right" vertical="center"/>
    </xf>
    <xf numFmtId="0" fontId="29" fillId="5" borderId="24" xfId="0" applyFont="1" applyFill="1" applyBorder="1">
      <alignment vertical="center"/>
    </xf>
    <xf numFmtId="0" fontId="5" fillId="0" borderId="11" xfId="0" applyFont="1" applyFill="1" applyBorder="1">
      <alignment vertical="center"/>
    </xf>
    <xf numFmtId="0" fontId="11" fillId="0" borderId="4" xfId="0" applyFont="1" applyBorder="1" applyAlignment="1">
      <alignment horizontal="left"/>
    </xf>
    <xf numFmtId="0" fontId="11" fillId="0" borderId="17" xfId="0" applyFont="1" applyBorder="1" applyAlignment="1">
      <alignment horizontal="left"/>
    </xf>
    <xf numFmtId="0" fontId="11" fillId="0" borderId="13" xfId="0" applyFont="1" applyBorder="1" applyAlignment="1"/>
    <xf numFmtId="0" fontId="11" fillId="0" borderId="14" xfId="0" applyFont="1" applyBorder="1" applyAlignment="1"/>
    <xf numFmtId="0" fontId="6" fillId="4" borderId="9" xfId="0" applyFont="1" applyFill="1" applyBorder="1" applyAlignment="1"/>
    <xf numFmtId="0" fontId="6" fillId="4" borderId="16" xfId="0" applyFont="1" applyFill="1" applyBorder="1" applyAlignment="1"/>
    <xf numFmtId="0" fontId="6" fillId="4" borderId="12" xfId="0" applyFont="1" applyFill="1" applyBorder="1" applyAlignment="1"/>
    <xf numFmtId="0" fontId="6" fillId="4" borderId="9" xfId="0" quotePrefix="1" applyFont="1" applyFill="1" applyBorder="1" applyAlignment="1"/>
    <xf numFmtId="0" fontId="5" fillId="4" borderId="9" xfId="0" applyFont="1" applyFill="1" applyBorder="1">
      <alignment vertical="center"/>
    </xf>
    <xf numFmtId="0" fontId="5" fillId="4" borderId="16" xfId="0" applyFont="1" applyFill="1" applyBorder="1">
      <alignment vertical="center"/>
    </xf>
    <xf numFmtId="0" fontId="5" fillId="4" borderId="16" xfId="0" applyFont="1" applyFill="1" applyBorder="1" applyAlignment="1">
      <alignment vertical="center" wrapText="1"/>
    </xf>
    <xf numFmtId="0" fontId="5" fillId="4" borderId="12" xfId="0" applyFont="1" applyFill="1" applyBorder="1">
      <alignment vertical="center"/>
    </xf>
    <xf numFmtId="0" fontId="5" fillId="4" borderId="11" xfId="0" applyFont="1" applyFill="1" applyBorder="1">
      <alignment vertical="center"/>
    </xf>
    <xf numFmtId="0" fontId="5" fillId="4" borderId="15" xfId="0" applyFont="1" applyFill="1" applyBorder="1">
      <alignment vertical="center"/>
    </xf>
    <xf numFmtId="0" fontId="12" fillId="0" borderId="4" xfId="0" applyFont="1" applyBorder="1" applyAlignment="1"/>
    <xf numFmtId="0" fontId="12" fillId="0" borderId="13" xfId="0" applyFont="1" applyBorder="1" applyAlignment="1"/>
    <xf numFmtId="0" fontId="15" fillId="0" borderId="3" xfId="0" quotePrefix="1" applyFont="1" applyBorder="1" applyAlignment="1">
      <alignment horizontal="left" vertical="center"/>
    </xf>
    <xf numFmtId="0" fontId="31" fillId="4" borderId="0" xfId="3" applyFont="1" applyFill="1" applyAlignment="1">
      <alignment horizontal="center" vertical="center"/>
    </xf>
    <xf numFmtId="14" fontId="11" fillId="0" borderId="3" xfId="0" applyNumberFormat="1" applyFont="1" applyBorder="1" applyAlignment="1">
      <alignment horizontal="left"/>
    </xf>
    <xf numFmtId="14" fontId="11" fillId="0" borderId="10" xfId="0" applyNumberFormat="1" applyFont="1" applyBorder="1" applyAlignment="1">
      <alignment horizontal="left"/>
    </xf>
    <xf numFmtId="181" fontId="11" fillId="0" borderId="4" xfId="0" applyNumberFormat="1" applyFont="1" applyBorder="1" applyAlignment="1">
      <alignment horizontal="left"/>
    </xf>
    <xf numFmtId="181" fontId="11" fillId="0" borderId="17" xfId="0" applyNumberFormat="1" applyFont="1" applyBorder="1" applyAlignment="1">
      <alignment horizontal="left"/>
    </xf>
    <xf numFmtId="0" fontId="11" fillId="0" borderId="4" xfId="0" applyFont="1" applyBorder="1" applyAlignment="1">
      <alignment horizontal="left"/>
    </xf>
    <xf numFmtId="0" fontId="11" fillId="0" borderId="17" xfId="0" applyFont="1" applyBorder="1" applyAlignment="1">
      <alignment horizontal="left"/>
    </xf>
    <xf numFmtId="181" fontId="12" fillId="0" borderId="4" xfId="0" quotePrefix="1" applyNumberFormat="1" applyFont="1" applyBorder="1" applyAlignment="1">
      <alignment horizontal="left"/>
    </xf>
    <xf numFmtId="0" fontId="32" fillId="0" borderId="0" xfId="0" applyFont="1" applyAlignment="1">
      <alignment horizontal="left" vertical="center" wrapText="1"/>
    </xf>
    <xf numFmtId="0" fontId="14" fillId="3" borderId="0" xfId="0" applyFont="1" applyFill="1" applyAlignment="1">
      <alignment horizontal="center" vertical="center" wrapText="1"/>
    </xf>
    <xf numFmtId="38" fontId="19" fillId="7" borderId="0" xfId="1" applyFont="1" applyFill="1" applyAlignment="1">
      <alignment vertical="center" wrapText="1"/>
    </xf>
    <xf numFmtId="38" fontId="9" fillId="7" borderId="0" xfId="1" applyNumberFormat="1" applyFont="1" applyFill="1" applyAlignment="1">
      <alignment vertical="center" wrapText="1"/>
    </xf>
    <xf numFmtId="176" fontId="10" fillId="7" borderId="0" xfId="1" applyNumberFormat="1" applyFont="1" applyFill="1" applyAlignment="1">
      <alignment vertical="center" wrapText="1"/>
    </xf>
    <xf numFmtId="40" fontId="9" fillId="7" borderId="0" xfId="1" applyNumberFormat="1" applyFont="1" applyFill="1" applyAlignment="1">
      <alignment vertical="center" wrapText="1"/>
    </xf>
    <xf numFmtId="40" fontId="11" fillId="7" borderId="0" xfId="1" applyNumberFormat="1" applyFont="1" applyFill="1" applyAlignment="1">
      <alignment vertical="center" wrapText="1"/>
    </xf>
    <xf numFmtId="0" fontId="9" fillId="7" borderId="0" xfId="0" applyFont="1" applyFill="1" applyAlignment="1">
      <alignment horizontal="right" wrapText="1"/>
    </xf>
    <xf numFmtId="0" fontId="10" fillId="7" borderId="0" xfId="0" applyFont="1" applyFill="1" applyAlignment="1">
      <alignment horizontal="center" wrapText="1"/>
    </xf>
    <xf numFmtId="0" fontId="10" fillId="7" borderId="0" xfId="0" applyFont="1" applyFill="1" applyAlignment="1">
      <alignment wrapText="1"/>
    </xf>
    <xf numFmtId="38" fontId="10" fillId="7" borderId="0" xfId="0" applyNumberFormat="1" applyFont="1" applyFill="1" applyAlignment="1">
      <alignment wrapText="1"/>
    </xf>
    <xf numFmtId="176" fontId="16" fillId="7" borderId="0" xfId="0" applyNumberFormat="1" applyFont="1" applyFill="1" applyAlignment="1">
      <alignment vertical="center" wrapText="1"/>
    </xf>
    <xf numFmtId="176" fontId="10" fillId="7" borderId="0" xfId="0" applyNumberFormat="1" applyFont="1" applyFill="1" applyAlignment="1">
      <alignment wrapText="1"/>
    </xf>
    <xf numFmtId="0" fontId="13" fillId="7" borderId="0" xfId="0" applyFont="1" applyFill="1" applyAlignment="1">
      <alignment wrapText="1"/>
    </xf>
    <xf numFmtId="0" fontId="14" fillId="7" borderId="3" xfId="0" applyFont="1" applyFill="1" applyBorder="1">
      <alignment vertical="center"/>
    </xf>
    <xf numFmtId="0" fontId="12" fillId="7" borderId="3" xfId="0" applyFont="1" applyFill="1" applyBorder="1" applyAlignment="1">
      <alignment horizontal="left" vertical="center" wrapText="1"/>
    </xf>
    <xf numFmtId="0" fontId="12" fillId="7" borderId="10" xfId="0" applyFont="1" applyFill="1" applyBorder="1" applyAlignment="1">
      <alignment horizontal="left" vertical="center" wrapText="1"/>
    </xf>
    <xf numFmtId="38" fontId="14" fillId="7" borderId="4" xfId="0" applyNumberFormat="1" applyFont="1" applyFill="1" applyBorder="1">
      <alignment vertical="center"/>
    </xf>
    <xf numFmtId="0" fontId="12" fillId="7" borderId="4" xfId="0" applyFont="1" applyFill="1" applyBorder="1" applyAlignment="1">
      <alignment vertical="center" wrapText="1"/>
    </xf>
    <xf numFmtId="0" fontId="11" fillId="7" borderId="17" xfId="0" applyFont="1" applyFill="1" applyBorder="1" applyAlignment="1">
      <alignment vertical="center" wrapText="1"/>
    </xf>
    <xf numFmtId="0" fontId="14" fillId="7" borderId="4" xfId="0" applyFont="1" applyFill="1" applyBorder="1" applyAlignment="1">
      <alignment vertical="center" wrapText="1"/>
    </xf>
    <xf numFmtId="0" fontId="17" fillId="7" borderId="17" xfId="0" applyFont="1" applyFill="1" applyBorder="1">
      <alignment vertical="center"/>
    </xf>
    <xf numFmtId="176" fontId="14" fillId="7" borderId="13" xfId="0" applyNumberFormat="1" applyFont="1" applyFill="1" applyBorder="1" applyAlignment="1">
      <alignment vertical="center" wrapText="1"/>
    </xf>
    <xf numFmtId="0" fontId="12" fillId="7" borderId="13" xfId="0" applyFont="1" applyFill="1" applyBorder="1">
      <alignment vertical="center"/>
    </xf>
    <xf numFmtId="0" fontId="17" fillId="7" borderId="14" xfId="0" applyFont="1" applyFill="1" applyBorder="1">
      <alignment vertical="center"/>
    </xf>
    <xf numFmtId="0" fontId="12" fillId="7" borderId="11" xfId="0" applyFont="1" applyFill="1" applyBorder="1" applyAlignment="1">
      <alignment vertical="top"/>
    </xf>
    <xf numFmtId="0" fontId="33" fillId="0" borderId="0" xfId="0" applyFont="1" applyBorder="1" applyAlignment="1">
      <alignment vertical="top"/>
    </xf>
  </cellXfs>
  <cellStyles count="4">
    <cellStyle name="アクセント 6" xfId="3" builtinId="49"/>
    <cellStyle name="桁区切り" xfId="1" builtinId="6"/>
    <cellStyle name="見出し 1" xfId="2" builtinId="16"/>
    <cellStyle name="標準" xfId="0" builtinId="0"/>
  </cellStyles>
  <dxfs count="35"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游ゴシック"/>
        <family val="3"/>
        <charset val="128"/>
        <scheme val="minor"/>
      </font>
      <fill>
        <patternFill patternType="solid">
          <fgColor indexed="64"/>
          <bgColor theme="2" tint="-0.249977111117893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游ゴシック"/>
        <family val="3"/>
        <charset val="128"/>
        <scheme val="minor"/>
      </font>
      <numFmt numFmtId="176" formatCode="#,##0.000;[Red]\-#,##0.000"/>
      <fill>
        <patternFill patternType="solid">
          <fgColor indexed="64"/>
          <bgColor theme="2" tint="-0.249977111117893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游ゴシック"/>
        <family val="3"/>
        <charset val="128"/>
        <scheme val="minor"/>
      </font>
      <numFmt numFmtId="176" formatCode="#,##0.000;[Red]\-#,##0.000"/>
      <fill>
        <patternFill patternType="solid">
          <fgColor indexed="64"/>
          <bgColor theme="2" tint="-0.249977111117893"/>
        </patternFill>
      </fill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游ゴシック"/>
        <family val="3"/>
        <charset val="128"/>
        <scheme val="minor"/>
      </font>
      <numFmt numFmtId="6" formatCode="#,##0;[Red]\-#,##0"/>
      <fill>
        <patternFill patternType="solid">
          <fgColor indexed="64"/>
          <bgColor theme="2" tint="-0.249977111117893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游ゴシック"/>
        <family val="3"/>
        <charset val="128"/>
        <scheme val="minor"/>
      </font>
      <numFmt numFmtId="6" formatCode="#,##0;[Red]\-#,##0"/>
      <fill>
        <patternFill patternType="solid">
          <fgColor indexed="64"/>
          <bgColor theme="2" tint="-0.249977111117893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游ゴシック"/>
        <family val="3"/>
        <charset val="128"/>
        <scheme val="minor"/>
      </font>
      <fill>
        <patternFill patternType="solid">
          <fgColor indexed="64"/>
          <bgColor theme="2" tint="-0.249977111117893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游ゴシック"/>
        <family val="3"/>
        <charset val="128"/>
        <scheme val="minor"/>
      </font>
      <fill>
        <patternFill patternType="solid">
          <fgColor indexed="64"/>
          <bgColor theme="2" tint="-0.249977111117893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游ゴシック"/>
        <family val="3"/>
        <charset val="128"/>
        <scheme val="minor"/>
      </font>
      <fill>
        <patternFill patternType="solid">
          <fgColor indexed="64"/>
          <bgColor theme="2" tint="-0.249977111117893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游ゴシック"/>
        <family val="3"/>
        <charset val="128"/>
        <scheme val="minor"/>
      </font>
      <fill>
        <patternFill patternType="solid">
          <fgColor indexed="64"/>
          <bgColor theme="2" tint="-0.249977111117893"/>
        </patternFill>
      </fill>
      <alignment horizontal="right" vertical="bottom" textRotation="0" wrapText="1" indent="0" justifyLastLine="0" shrinkToFit="0" readingOrder="0"/>
    </dxf>
    <dxf>
      <font>
        <b/>
        <strike val="0"/>
        <outline val="0"/>
        <shadow val="0"/>
        <u val="none"/>
        <vertAlign val="baseline"/>
        <sz val="16"/>
        <color theme="1"/>
        <name val="游ゴシック"/>
        <family val="3"/>
        <charset val="128"/>
        <scheme val="minor"/>
      </font>
      <fill>
        <patternFill patternType="solid">
          <fgColor indexed="64"/>
          <bgColor theme="2" tint="-0.249977111117893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游ゴシック"/>
        <family val="3"/>
        <charset val="128"/>
        <scheme val="minor"/>
      </font>
      <fill>
        <patternFill patternType="solid">
          <fgColor indexed="64"/>
          <bgColor theme="2" tint="-0.249977111117893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游ゴシック"/>
        <family val="3"/>
        <charset val="128"/>
        <scheme val="minor"/>
      </font>
      <numFmt numFmtId="176" formatCode="#,##0.000;[Red]\-#,##0.000"/>
      <fill>
        <patternFill patternType="solid">
          <fgColor indexed="64"/>
          <bgColor theme="2" tint="-0.249977111117893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游ゴシック"/>
        <family val="3"/>
        <charset val="128"/>
        <scheme val="minor"/>
      </font>
      <numFmt numFmtId="176" formatCode="#,##0.000;[Red]\-#,##0.000"/>
      <fill>
        <patternFill patternType="solid">
          <fgColor indexed="64"/>
          <bgColor theme="2" tint="-0.249977111117893"/>
        </patternFill>
      </fill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游ゴシック"/>
        <family val="3"/>
        <charset val="128"/>
        <scheme val="minor"/>
      </font>
      <numFmt numFmtId="6" formatCode="#,##0;[Red]\-#,##0"/>
      <fill>
        <patternFill patternType="solid">
          <fgColor indexed="64"/>
          <bgColor theme="2" tint="-0.249977111117893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游ゴシック"/>
        <family val="3"/>
        <charset val="128"/>
        <scheme val="minor"/>
      </font>
      <numFmt numFmtId="6" formatCode="#,##0;[Red]\-#,##0"/>
      <fill>
        <patternFill patternType="solid">
          <fgColor indexed="64"/>
          <bgColor theme="2" tint="-0.249977111117893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游ゴシック"/>
        <family val="3"/>
        <charset val="128"/>
        <scheme val="minor"/>
      </font>
      <fill>
        <patternFill patternType="solid">
          <fgColor indexed="64"/>
          <bgColor theme="2" tint="-0.249977111117893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游ゴシック"/>
        <family val="3"/>
        <charset val="128"/>
        <scheme val="minor"/>
      </font>
      <fill>
        <patternFill patternType="solid">
          <fgColor indexed="64"/>
          <bgColor theme="2" tint="-0.249977111117893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游ゴシック"/>
        <family val="3"/>
        <charset val="128"/>
        <scheme val="minor"/>
      </font>
      <fill>
        <patternFill patternType="solid">
          <fgColor indexed="64"/>
          <bgColor theme="2" tint="-0.249977111117893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游ゴシック"/>
        <family val="3"/>
        <charset val="128"/>
        <scheme val="minor"/>
      </font>
      <fill>
        <patternFill patternType="solid">
          <fgColor indexed="64"/>
          <bgColor theme="2" tint="-0.249977111117893"/>
        </patternFill>
      </fill>
      <alignment horizontal="righ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游ゴシック"/>
        <family val="3"/>
        <charset val="128"/>
        <scheme val="minor"/>
      </font>
      <numFmt numFmtId="176" formatCode="#,##0.000;[Red]\-#,##0.000"/>
      <fill>
        <patternFill patternType="solid">
          <fgColor indexed="64"/>
          <bgColor theme="2" tint="-0.249977111117893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8"/>
        <color theme="1"/>
        <name val="游ゴシック"/>
        <family val="3"/>
        <charset val="128"/>
        <scheme val="minor"/>
      </font>
      <numFmt numFmtId="176" formatCode="#,##0.000;[Red]\-#,##0.000"/>
      <alignment horizontal="general" vertical="center" textRotation="0" wrapText="1" indent="0" justifyLastLine="0" shrinkToFit="0" readingOrder="0"/>
    </dxf>
    <dxf>
      <font>
        <b/>
        <strike val="0"/>
        <outline val="0"/>
        <shadow val="0"/>
        <u val="none"/>
        <vertAlign val="baseline"/>
        <sz val="14"/>
        <color theme="1"/>
        <name val="游ゴシック"/>
        <family val="3"/>
        <charset val="128"/>
        <scheme val="minor"/>
      </font>
      <numFmt numFmtId="6" formatCode="#,##0;[Red]\-#,##0"/>
      <fill>
        <patternFill patternType="solid">
          <fgColor indexed="64"/>
          <bgColor theme="2" tint="-0.249977111117893"/>
        </patternFill>
      </fill>
      <alignment horizontal="general" vertical="center" textRotation="0" wrapText="1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4"/>
        <color theme="1"/>
        <name val="游ゴシック"/>
        <family val="3"/>
        <charset val="128"/>
        <scheme val="minor"/>
      </font>
      <alignment horizontal="general" vertical="center" textRotation="0" wrapText="1" indent="0" justifyLastLine="0" shrinkToFit="0" readingOrder="0"/>
    </dxf>
    <dxf>
      <font>
        <b/>
        <strike val="0"/>
        <outline val="0"/>
        <shadow val="0"/>
        <u val="none"/>
        <vertAlign val="baseline"/>
        <sz val="16"/>
        <color rgb="FF000000"/>
        <name val="游ゴシック"/>
        <family val="3"/>
        <charset val="128"/>
        <scheme val="none"/>
      </font>
      <fill>
        <patternFill patternType="solid">
          <fgColor indexed="64"/>
          <bgColor theme="2" tint="-0.249977111117893"/>
        </patternFill>
      </fill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游ゴシック"/>
        <family val="3"/>
        <charset val="128"/>
        <scheme val="minor"/>
      </font>
      <numFmt numFmtId="176" formatCode="#,##0.000;[Red]\-#,##0.000"/>
      <fill>
        <patternFill patternType="solid">
          <fgColor indexed="64"/>
          <bgColor theme="2" tint="-0.249977111117893"/>
        </patternFill>
      </fill>
      <alignment horizontal="general" vertical="center" textRotation="0" wrapText="1" indent="0" justifyLastLine="0" shrinkToFit="0" readingOrder="0"/>
    </dxf>
    <dxf>
      <font>
        <b/>
        <strike val="0"/>
        <outline val="0"/>
        <shadow val="0"/>
        <u val="none"/>
        <vertAlign val="baseline"/>
        <sz val="14"/>
        <color theme="1"/>
        <name val="游ゴシック"/>
        <family val="3"/>
        <charset val="128"/>
        <scheme val="minor"/>
      </font>
      <numFmt numFmtId="6" formatCode="#,##0;[Red]\-#,##0"/>
      <fill>
        <patternFill patternType="solid">
          <fgColor indexed="64"/>
          <bgColor theme="2" tint="-0.249977111117893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rgb="FF000000"/>
        <name val="游ゴシック"/>
        <family val="3"/>
        <charset val="128"/>
        <scheme val="none"/>
      </font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family val="3"/>
        <charset val="128"/>
        <scheme val="minor"/>
      </font>
      <fill>
        <patternFill>
          <fgColor indexed="64"/>
          <bgColor theme="1" tint="0.249977111117893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游ゴシック"/>
        <family val="3"/>
        <charset val="128"/>
        <scheme val="minor"/>
      </font>
      <alignment horizontal="general" vertical="center" textRotation="0" wrapText="1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4"/>
        <color theme="1"/>
        <name val="游ゴシック"/>
        <family val="3"/>
        <charset val="128"/>
        <scheme val="minor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游ゴシック"/>
        <family val="3"/>
        <charset val="128"/>
        <scheme val="minor"/>
      </font>
      <alignment horizontal="general" vertical="center" textRotation="0" wrapText="1" indent="0" justifyLastLine="0" shrinkToFit="0" readingOrder="0"/>
    </dxf>
    <dxf>
      <font>
        <b/>
        <strike val="0"/>
        <outline val="0"/>
        <shadow val="0"/>
        <u val="none"/>
        <vertAlign val="baseline"/>
        <sz val="10"/>
        <color theme="1"/>
        <name val="游ゴシック"/>
        <family val="3"/>
        <charset val="128"/>
        <scheme val="minor"/>
      </font>
      <alignment horizontal="general" vertical="center" textRotation="0" wrapText="1" indent="0" justifyLastLine="0" shrinkToFit="0" readingOrder="0"/>
    </dxf>
    <dxf>
      <font>
        <b/>
        <strike val="0"/>
        <outline val="0"/>
        <shadow val="0"/>
        <u val="none"/>
        <vertAlign val="baseline"/>
        <sz val="14"/>
        <color theme="1"/>
        <name val="游ゴシック"/>
        <family val="3"/>
        <charset val="128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游ゴシック"/>
        <family val="3"/>
        <charset val="128"/>
        <scheme val="minor"/>
      </font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family val="3"/>
        <charset val="128"/>
        <scheme val="minor"/>
      </font>
      <fill>
        <patternFill>
          <fgColor indexed="64"/>
          <bgColor theme="1" tint="0.249977111117893"/>
        </patternFill>
      </fill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1003EF7-871B-461C-AEE4-CAD9215A7609}" name="DETAIL3" displayName="DETAIL3" ref="A33:I44" totalsRowCount="1" headerRowDxfId="27" dataDxfId="26" totalsRowDxfId="23">
  <autoFilter ref="A33:I43" xr:uid="{F2D99573-076D-46BD-84A3-0883AE003399}"/>
  <tableColumns count="9">
    <tableColumn id="1" xr3:uid="{965CD445-7A3A-4C78-9318-1EB38EEFFD7F}" name="CARTON MARK" totalsRowLabel="TOTAL" totalsRowDxfId="8"/>
    <tableColumn id="2" xr3:uid="{BBDA2CC5-68EC-4B8F-9D4D-DA25F748EE93}" name="PRODUCT ID" totalsRowDxfId="7"/>
    <tableColumn id="3" xr3:uid="{76203501-4F96-46D6-B7AC-B06C56DD160B}" name="PRODUCTS (SERVICE) NAME" totalsRowFunction="count" totalsRowDxfId="6"/>
    <tableColumn id="10" xr3:uid="{EC22BEA8-BA1C-4B8A-BEE5-E605F1447EB8}" name="QUANTITIY_x000a_IN CARTON" totalsRowDxfId="5" dataCellStyle="桁区切り"/>
    <tableColumn id="5" xr3:uid="{8DB655C7-16AF-448D-A295-685C785F6CA7}" name="CARTON" totalsRowFunction="sum" totalsRowDxfId="4" dataCellStyle="桁区切り"/>
    <tableColumn id="6" xr3:uid="{5A68FB54-E63C-4835-9CAD-59C963FDF8A3}" name="PCS AMOUNT" totalsRowFunction="sum" dataDxfId="25" totalsRowDxfId="3" dataCellStyle="桁区切り">
      <calculatedColumnFormula>IF(AND(ISNUMBER(DETAIL3[[#This Row],[QUANTITIY
IN CARTON]]),ISNUMBER(DETAIL3[[#This Row],[CARTON]])),DETAIL3[[#This Row],[QUANTITIY
IN CARTON]]*DETAIL3[[#This Row],[CARTON]],"")</calculatedColumnFormula>
    </tableColumn>
    <tableColumn id="7" xr3:uid="{20A19593-8558-43DF-8F50-9EE6B06826C7}" name="UNIT VALUE_x000a_USD" totalsRowDxfId="2" dataCellStyle="桁区切り"/>
    <tableColumn id="8" xr3:uid="{8CBED4C1-B92E-4C51-A62E-739D2DA20E83}" name="AMOUNT VALUE_x000a_USD" totalsRowFunction="sum" dataDxfId="24" totalsRowDxfId="1" dataCellStyle="桁区切り">
      <calculatedColumnFormula>IF(AND(ISNUMBER(DETAIL3[[#This Row],[PCS AMOUNT]]),ISNUMBER(DETAIL3[[#This Row],[UNIT VALUE
USD]])),DETAIL3[[#This Row],[PCS AMOUNT]]*DETAIL3[[#This Row],[UNIT VALUE
USD]],"")</calculatedColumnFormula>
    </tableColumn>
    <tableColumn id="9" xr3:uid="{D987F82F-7CC9-4F52-94A7-29BB842855A6}" name="NOTE" totalsRowDxfId="0" dataCellStyle="桁区切り"/>
  </tableColumns>
  <tableStyleInfo name="TableStyleMedium2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764DAC5-2927-4A7C-9058-0A2184190D39}" name="DETAIL" displayName="DETAIL" ref="A33:I44" totalsRowCount="1" headerRowDxfId="34" dataDxfId="33" totalsRowDxfId="9">
  <autoFilter ref="A33:I43" xr:uid="{F2D99573-076D-46BD-84A3-0883AE003399}"/>
  <tableColumns count="9">
    <tableColumn id="1" xr3:uid="{E171174A-314E-450B-9FF1-340E0ABA9B56}" name="CARTON MARK" totalsRowLabel="TOTAL" dataDxfId="32" totalsRowDxfId="18"/>
    <tableColumn id="2" xr3:uid="{760D28B9-0528-4338-B873-2FF5E4DC537C}" name="PRODUCT ID" dataDxfId="31" totalsRowDxfId="17"/>
    <tableColumn id="3" xr3:uid="{CC8955F0-F6B5-40E3-A728-26793C95A803}" name="PRODUCTS (SERVICE) NAME" totalsRowFunction="count" dataDxfId="30" totalsRowDxfId="16"/>
    <tableColumn id="10" xr3:uid="{87B1636E-5756-4FEB-8B68-DC56911FCCD1}" name="QUANTITIY_x000a_IN CARTON" dataDxfId="29" totalsRowDxfId="15" dataCellStyle="桁区切り"/>
    <tableColumn id="5" xr3:uid="{B6943AC4-F3C1-4D35-B348-D847D19BDDBE}" name="CARTON" totalsRowFunction="sum" dataDxfId="22" totalsRowDxfId="14" dataCellStyle="桁区切り"/>
    <tableColumn id="6" xr3:uid="{DBFE4515-F255-45B7-B54A-610386D6503F}" name="PCS AMOUNT" totalsRowFunction="sum" dataDxfId="21" totalsRowDxfId="13" dataCellStyle="桁区切り">
      <calculatedColumnFormula>IF(AND(ISNUMBER(DETAIL[[#This Row],[QUANTITIY
IN CARTON]]),ISNUMBER(DETAIL[[#This Row],[CARTON]])),DETAIL[[#This Row],[QUANTITIY
IN CARTON]]*DETAIL[[#This Row],[CARTON]],"")</calculatedColumnFormula>
    </tableColumn>
    <tableColumn id="7" xr3:uid="{88CF0BFF-1621-4EC2-93CF-84CE641B9043}" name="UNIT VALUE_x000a_USD" dataDxfId="20" totalsRowDxfId="12" dataCellStyle="桁区切り"/>
    <tableColumn id="8" xr3:uid="{52D853C9-F452-48A8-AE37-46AE1E5E3686}" name="AMOUNT VALUE_x000a_USD" totalsRowFunction="sum" dataDxfId="19" totalsRowDxfId="11" dataCellStyle="桁区切り">
      <calculatedColumnFormula>IF(AND(ISNUMBER(DETAIL[[#This Row],[PCS AMOUNT]]),ISNUMBER(DETAIL[[#This Row],[UNIT VALUE
USD]])),DETAIL[[#This Row],[PCS AMOUNT]]*DETAIL[[#This Row],[UNIT VALUE
USD]],"")</calculatedColumnFormula>
    </tableColumn>
    <tableColumn id="9" xr3:uid="{07BD6A21-6C54-44C8-A227-FB8D34D1299B}" name="NOTE" dataDxfId="28" totalsRowDxfId="10" dataCellStyle="桁区切り"/>
  </tableColumns>
  <tableStyleInfo name="TableStyleMedium21" showFirstColumn="0" showLastColumn="0" showRowStripes="1" showColumnStripes="0"/>
</table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27542F-9559-43CF-AC2D-2EE59E39FB82}">
  <sheetPr>
    <pageSetUpPr fitToPage="1"/>
  </sheetPr>
  <dimension ref="A1:I74"/>
  <sheetViews>
    <sheetView tabSelected="1" zoomScale="70" zoomScaleNormal="70" zoomScalePageLayoutView="55" workbookViewId="0">
      <selection activeCell="A2" sqref="A2"/>
    </sheetView>
  </sheetViews>
  <sheetFormatPr defaultColWidth="8.875" defaultRowHeight="18.75" x14ac:dyDescent="0.4"/>
  <cols>
    <col min="1" max="2" width="14.625" customWidth="1"/>
    <col min="3" max="3" width="58.625" customWidth="1"/>
    <col min="4" max="4" width="14.625" customWidth="1"/>
    <col min="5" max="6" width="14.125" customWidth="1"/>
    <col min="7" max="7" width="12.5" customWidth="1"/>
    <col min="8" max="8" width="16.5" customWidth="1"/>
    <col min="9" max="9" width="15.875" customWidth="1"/>
  </cols>
  <sheetData>
    <row r="1" spans="1:9" ht="46.5" customHeight="1" thickBot="1" x14ac:dyDescent="0.45">
      <c r="A1" s="67" t="s">
        <v>96</v>
      </c>
      <c r="B1" s="67"/>
      <c r="C1" s="67"/>
      <c r="D1" s="67"/>
      <c r="E1" s="67"/>
      <c r="F1" s="67"/>
      <c r="G1" s="67"/>
      <c r="H1" s="67"/>
      <c r="I1" s="67"/>
    </row>
    <row r="2" spans="1:9" ht="11.25" customHeight="1" thickBot="1" x14ac:dyDescent="0.45"/>
    <row r="3" spans="1:9" ht="25.5" customHeight="1" x14ac:dyDescent="0.4">
      <c r="A3" s="23" t="s">
        <v>43</v>
      </c>
      <c r="B3" s="24"/>
      <c r="C3" s="24"/>
      <c r="D3" s="24"/>
      <c r="E3" s="23" t="s">
        <v>49</v>
      </c>
      <c r="F3" s="39"/>
      <c r="G3" s="40"/>
      <c r="H3" s="40"/>
      <c r="I3" s="41"/>
    </row>
    <row r="4" spans="1:9" ht="33.75" customHeight="1" x14ac:dyDescent="0.5">
      <c r="A4" s="97" t="s">
        <v>0</v>
      </c>
      <c r="B4" s="16"/>
      <c r="C4" s="17"/>
      <c r="D4" s="17"/>
      <c r="E4" s="93" t="s">
        <v>33</v>
      </c>
      <c r="F4" s="54"/>
      <c r="G4" s="107"/>
      <c r="H4" s="107"/>
      <c r="I4" s="108"/>
    </row>
    <row r="5" spans="1:9" ht="33.75" customHeight="1" x14ac:dyDescent="0.5">
      <c r="A5" s="101" t="s">
        <v>1</v>
      </c>
      <c r="B5" s="26"/>
      <c r="C5" s="18"/>
      <c r="D5" s="18"/>
      <c r="E5" s="94" t="s">
        <v>35</v>
      </c>
      <c r="F5" s="55"/>
      <c r="G5" s="113"/>
      <c r="H5" s="109"/>
      <c r="I5" s="110"/>
    </row>
    <row r="6" spans="1:9" ht="33.75" customHeight="1" x14ac:dyDescent="0.5">
      <c r="A6" s="97"/>
      <c r="B6" s="16"/>
      <c r="C6" s="18"/>
      <c r="D6" s="18"/>
      <c r="E6" s="94" t="s">
        <v>34</v>
      </c>
      <c r="F6" s="55"/>
      <c r="G6" s="113"/>
      <c r="H6" s="109"/>
      <c r="I6" s="110"/>
    </row>
    <row r="7" spans="1:9" ht="33.75" customHeight="1" x14ac:dyDescent="0.5">
      <c r="A7" s="97" t="s">
        <v>2</v>
      </c>
      <c r="B7" s="16"/>
      <c r="C7" s="105"/>
      <c r="D7" s="17"/>
      <c r="E7" s="94" t="s">
        <v>63</v>
      </c>
      <c r="F7" s="55"/>
      <c r="G7" s="111"/>
      <c r="H7" s="111"/>
      <c r="I7" s="112"/>
    </row>
    <row r="8" spans="1:9" ht="33.75" customHeight="1" x14ac:dyDescent="0.5">
      <c r="A8" s="97" t="s">
        <v>3</v>
      </c>
      <c r="B8" s="16"/>
      <c r="C8" s="17"/>
      <c r="D8" s="17"/>
      <c r="E8" s="94" t="s">
        <v>64</v>
      </c>
      <c r="F8" s="55"/>
      <c r="G8" s="111"/>
      <c r="H8" s="111"/>
      <c r="I8" s="112"/>
    </row>
    <row r="9" spans="1:9" ht="33.75" customHeight="1" thickBot="1" x14ac:dyDescent="0.55000000000000004">
      <c r="A9" s="102" t="s">
        <v>4</v>
      </c>
      <c r="B9" s="31"/>
      <c r="C9" s="32"/>
      <c r="D9" s="32"/>
      <c r="E9" s="95" t="s">
        <v>61</v>
      </c>
      <c r="F9" s="56"/>
      <c r="G9" s="91"/>
      <c r="H9" s="91"/>
      <c r="I9" s="92"/>
    </row>
    <row r="10" spans="1:9" ht="25.5" customHeight="1" x14ac:dyDescent="0.4">
      <c r="A10" s="33" t="s">
        <v>44</v>
      </c>
      <c r="B10" s="34"/>
      <c r="C10" s="35"/>
      <c r="D10" s="36"/>
      <c r="E10" s="23" t="s">
        <v>6</v>
      </c>
      <c r="F10" s="39"/>
      <c r="G10" s="40"/>
      <c r="H10" s="40"/>
      <c r="I10" s="41"/>
    </row>
    <row r="11" spans="1:9" ht="33.75" customHeight="1" x14ac:dyDescent="0.5">
      <c r="A11" s="97" t="s">
        <v>44</v>
      </c>
      <c r="B11" s="16"/>
      <c r="C11" s="17"/>
      <c r="D11" s="25"/>
      <c r="E11" s="96" t="s">
        <v>7</v>
      </c>
      <c r="F11" s="57"/>
      <c r="G11" s="58"/>
      <c r="H11" s="19"/>
      <c r="I11" s="42"/>
    </row>
    <row r="12" spans="1:9" ht="33.75" customHeight="1" x14ac:dyDescent="0.5">
      <c r="A12" s="101" t="s">
        <v>5</v>
      </c>
      <c r="B12" s="26"/>
      <c r="C12" s="18"/>
      <c r="D12" s="27"/>
      <c r="E12" s="94" t="s">
        <v>9</v>
      </c>
      <c r="F12" s="59"/>
      <c r="G12" s="103"/>
      <c r="H12" s="20"/>
      <c r="I12" s="43"/>
    </row>
    <row r="13" spans="1:9" ht="33.75" customHeight="1" x14ac:dyDescent="0.4">
      <c r="A13" s="97"/>
      <c r="B13" s="16"/>
      <c r="C13" s="18"/>
      <c r="D13" s="27"/>
      <c r="E13" s="94" t="s">
        <v>10</v>
      </c>
      <c r="F13" s="60"/>
      <c r="G13" s="103"/>
      <c r="H13" s="21"/>
      <c r="I13" s="44"/>
    </row>
    <row r="14" spans="1:9" ht="33.75" customHeight="1" x14ac:dyDescent="0.4">
      <c r="A14" s="97" t="s">
        <v>8</v>
      </c>
      <c r="B14" s="16"/>
      <c r="C14" s="105"/>
      <c r="D14" s="25"/>
      <c r="E14" s="94" t="s">
        <v>12</v>
      </c>
      <c r="F14" s="60"/>
      <c r="G14" s="103"/>
      <c r="H14" s="21"/>
      <c r="I14" s="44"/>
    </row>
    <row r="15" spans="1:9" ht="33.75" customHeight="1" x14ac:dyDescent="0.4">
      <c r="A15" s="97" t="s">
        <v>11</v>
      </c>
      <c r="B15" s="16"/>
      <c r="C15" s="17"/>
      <c r="D15" s="25"/>
      <c r="E15" s="94" t="s">
        <v>14</v>
      </c>
      <c r="F15" s="61"/>
      <c r="G15" s="103"/>
      <c r="H15" s="22"/>
      <c r="I15" s="45"/>
    </row>
    <row r="16" spans="1:9" ht="33.75" customHeight="1" thickBot="1" x14ac:dyDescent="0.45">
      <c r="A16" s="100" t="s">
        <v>13</v>
      </c>
      <c r="B16" s="28"/>
      <c r="C16" s="32"/>
      <c r="D16" s="30"/>
      <c r="E16" s="95" t="s">
        <v>42</v>
      </c>
      <c r="F16" s="62"/>
      <c r="G16" s="104"/>
      <c r="H16" s="46"/>
      <c r="I16" s="47"/>
    </row>
    <row r="17" spans="1:9" ht="25.5" customHeight="1" x14ac:dyDescent="0.4">
      <c r="A17" s="33" t="s">
        <v>45</v>
      </c>
      <c r="B17" s="34"/>
      <c r="C17" s="37"/>
      <c r="D17" s="38"/>
      <c r="E17" s="23" t="s">
        <v>28</v>
      </c>
      <c r="F17" s="48"/>
      <c r="G17" s="49"/>
      <c r="H17" s="50"/>
      <c r="I17" s="51"/>
    </row>
    <row r="18" spans="1:9" ht="33.75" customHeight="1" x14ac:dyDescent="0.4">
      <c r="A18" s="97" t="s">
        <v>45</v>
      </c>
      <c r="B18" s="16"/>
      <c r="C18" s="17"/>
      <c r="D18" s="25"/>
      <c r="E18" s="97" t="s">
        <v>47</v>
      </c>
      <c r="F18" s="63"/>
      <c r="G18" s="128">
        <f>IF(ISNUMBER(DETAIL3[[#Totals],[CARTON]]),DETAIL3[[#Totals],[CARTON]],"")</f>
        <v>0</v>
      </c>
      <c r="H18" s="129" t="str">
        <f>IF(ISNUMBER(G18),"Cartons","")</f>
        <v>Cartons</v>
      </c>
      <c r="I18" s="130"/>
    </row>
    <row r="19" spans="1:9" ht="33.75" customHeight="1" x14ac:dyDescent="0.4">
      <c r="A19" s="101" t="s">
        <v>15</v>
      </c>
      <c r="B19" s="26"/>
      <c r="C19" s="18"/>
      <c r="D19" s="27"/>
      <c r="E19" s="98" t="s">
        <v>48</v>
      </c>
      <c r="F19" s="64"/>
      <c r="G19" s="131">
        <f>IF(ISNUMBER(DETAIL3[[#Totals],[PCS AMOUNT]]),DETAIL3[[#Totals],[PCS AMOUNT]],"")</f>
        <v>0</v>
      </c>
      <c r="H19" s="132" t="str">
        <f>IF(ISNUMBER(G19),"Pieces","")</f>
        <v>Pieces</v>
      </c>
      <c r="I19" s="133"/>
    </row>
    <row r="20" spans="1:9" ht="33.75" customHeight="1" x14ac:dyDescent="0.4">
      <c r="A20" s="97"/>
      <c r="B20" s="16"/>
      <c r="C20" s="18"/>
      <c r="D20" s="27"/>
      <c r="E20" s="99" t="s">
        <v>29</v>
      </c>
      <c r="F20" s="65"/>
      <c r="G20" s="134">
        <f>IF(ISNUMBER(DETAIL3[[#Totals],[PRODUCTS (SERVICE) NAME]]),DETAIL3[[#Totals],[PRODUCTS (SERVICE) NAME]],"")</f>
        <v>0</v>
      </c>
      <c r="H20" s="132" t="str">
        <f>IF(ISNUMBER(G20),"Type of items","")</f>
        <v>Type of items</v>
      </c>
      <c r="I20" s="135"/>
    </row>
    <row r="21" spans="1:9" ht="33.75" customHeight="1" thickBot="1" x14ac:dyDescent="0.45">
      <c r="A21" s="97" t="s">
        <v>16</v>
      </c>
      <c r="B21" s="16"/>
      <c r="C21" s="105"/>
      <c r="D21" s="25"/>
      <c r="E21" s="100" t="s">
        <v>84</v>
      </c>
      <c r="F21" s="66"/>
      <c r="G21" s="136">
        <f>IF(ISNUMBER(DETAIL3[[#Totals],[AMOUNT VALUE
USD]]),DETAIL3[[#Totals],[AMOUNT VALUE
USD]],"")</f>
        <v>0</v>
      </c>
      <c r="H21" s="137" t="str">
        <f>IF(ISNUMBER(G21),"USD")</f>
        <v>USD</v>
      </c>
      <c r="I21" s="138"/>
    </row>
    <row r="22" spans="1:9" ht="33.75" customHeight="1" x14ac:dyDescent="0.5">
      <c r="A22" s="97" t="s">
        <v>17</v>
      </c>
      <c r="B22" s="16"/>
      <c r="C22" s="17"/>
      <c r="D22" s="25"/>
      <c r="E22" s="94" t="s">
        <v>69</v>
      </c>
      <c r="F22" s="55"/>
      <c r="G22" s="89"/>
      <c r="H22" s="89"/>
      <c r="I22" s="90"/>
    </row>
    <row r="23" spans="1:9" ht="33.75" customHeight="1" thickBot="1" x14ac:dyDescent="0.55000000000000004">
      <c r="A23" s="100" t="s">
        <v>18</v>
      </c>
      <c r="B23" s="28"/>
      <c r="C23" s="29"/>
      <c r="D23" s="30"/>
      <c r="E23" s="95" t="s">
        <v>70</v>
      </c>
      <c r="F23" s="56"/>
      <c r="G23" s="91"/>
      <c r="H23" s="91"/>
      <c r="I23" s="92"/>
    </row>
    <row r="24" spans="1:9" ht="11.25" customHeight="1" thickBot="1" x14ac:dyDescent="0.45">
      <c r="A24" s="1"/>
      <c r="B24" s="2"/>
      <c r="C24" s="3"/>
      <c r="D24" s="3"/>
      <c r="E24" s="4"/>
      <c r="F24" s="5"/>
      <c r="G24" s="4"/>
      <c r="H24" s="6"/>
      <c r="I24" s="6"/>
    </row>
    <row r="25" spans="1:9" ht="39" customHeight="1" x14ac:dyDescent="0.4">
      <c r="A25" s="84" t="s">
        <v>19</v>
      </c>
      <c r="B25" s="85"/>
      <c r="C25" s="86"/>
      <c r="D25" s="84" t="s">
        <v>50</v>
      </c>
      <c r="E25" s="85"/>
      <c r="F25" s="85"/>
      <c r="G25" s="85" t="s">
        <v>46</v>
      </c>
      <c r="H25" s="85"/>
      <c r="I25" s="87"/>
    </row>
    <row r="26" spans="1:9" ht="20.25" customHeight="1" x14ac:dyDescent="0.4">
      <c r="A26" s="79"/>
      <c r="B26" s="71"/>
      <c r="C26" s="80"/>
      <c r="D26" s="88" t="s">
        <v>51</v>
      </c>
      <c r="E26" s="69"/>
      <c r="F26" s="69"/>
      <c r="G26" s="68"/>
      <c r="H26" s="70"/>
      <c r="I26" s="72"/>
    </row>
    <row r="27" spans="1:9" ht="20.25" customHeight="1" x14ac:dyDescent="0.4">
      <c r="A27" s="79"/>
      <c r="B27" s="71"/>
      <c r="C27" s="80"/>
      <c r="D27" s="73"/>
      <c r="E27" s="74"/>
      <c r="F27" s="74"/>
      <c r="G27" s="74"/>
      <c r="H27" s="74"/>
      <c r="I27" s="75"/>
    </row>
    <row r="28" spans="1:9" ht="20.25" customHeight="1" x14ac:dyDescent="0.4">
      <c r="A28" s="79"/>
      <c r="B28" s="71"/>
      <c r="C28" s="80"/>
      <c r="D28" s="73"/>
      <c r="E28" s="74"/>
      <c r="F28" s="74"/>
      <c r="G28" s="74"/>
      <c r="H28" s="74"/>
      <c r="I28" s="75"/>
    </row>
    <row r="29" spans="1:9" ht="20.25" customHeight="1" x14ac:dyDescent="0.4">
      <c r="A29" s="79"/>
      <c r="B29" s="71"/>
      <c r="C29" s="80"/>
      <c r="D29" s="73"/>
      <c r="E29" s="74"/>
      <c r="F29" s="74"/>
      <c r="G29" s="74"/>
      <c r="H29" s="74"/>
      <c r="I29" s="75"/>
    </row>
    <row r="30" spans="1:9" ht="20.25" customHeight="1" thickBot="1" x14ac:dyDescent="0.45">
      <c r="A30" s="81"/>
      <c r="B30" s="82"/>
      <c r="C30" s="83"/>
      <c r="D30" s="76"/>
      <c r="E30" s="77"/>
      <c r="F30" s="77"/>
      <c r="G30" s="77"/>
      <c r="H30" s="77"/>
      <c r="I30" s="78"/>
    </row>
    <row r="31" spans="1:9" ht="11.25" customHeight="1" x14ac:dyDescent="0.4"/>
    <row r="32" spans="1:9" ht="33.75" customHeight="1" x14ac:dyDescent="0.4">
      <c r="A32" s="106" t="s">
        <v>20</v>
      </c>
      <c r="B32" s="106"/>
      <c r="C32" s="106"/>
      <c r="D32" s="106"/>
      <c r="E32" s="106"/>
      <c r="F32" s="106"/>
      <c r="G32" s="106"/>
      <c r="H32" s="106"/>
      <c r="I32" s="106"/>
    </row>
    <row r="33" spans="1:9" ht="40.5" customHeight="1" x14ac:dyDescent="0.4">
      <c r="A33" s="52" t="s">
        <v>22</v>
      </c>
      <c r="B33" s="52" t="s">
        <v>21</v>
      </c>
      <c r="C33" s="52" t="s">
        <v>23</v>
      </c>
      <c r="D33" s="53" t="s">
        <v>24</v>
      </c>
      <c r="E33" s="52" t="s">
        <v>25</v>
      </c>
      <c r="F33" s="52" t="s">
        <v>26</v>
      </c>
      <c r="G33" s="53" t="s">
        <v>31</v>
      </c>
      <c r="H33" s="53" t="s">
        <v>32</v>
      </c>
      <c r="I33" s="52" t="s">
        <v>27</v>
      </c>
    </row>
    <row r="34" spans="1:9" ht="52.5" customHeight="1" x14ac:dyDescent="0.4">
      <c r="A34" s="15"/>
      <c r="B34" s="115"/>
      <c r="C34" s="8"/>
      <c r="D34" s="9"/>
      <c r="E34" s="9"/>
      <c r="F34" s="116" t="str">
        <f>IF(AND(ISNUMBER(DETAIL3[[#This Row],[QUANTITIY
IN CARTON]]),ISNUMBER(DETAIL3[[#This Row],[CARTON]])),DETAIL3[[#This Row],[QUANTITIY
IN CARTON]]*DETAIL3[[#This Row],[CARTON]],"")</f>
        <v/>
      </c>
      <c r="G34" s="10"/>
      <c r="H34" s="118" t="str">
        <f>IF(AND(ISNUMBER(DETAIL3[[#This Row],[PCS AMOUNT]]),ISNUMBER(DETAIL3[[#This Row],[UNIT VALUE
USD]])),DETAIL3[[#This Row],[PCS AMOUNT]]*DETAIL3[[#This Row],[UNIT VALUE
USD]],"")</f>
        <v/>
      </c>
      <c r="I34" s="114"/>
    </row>
    <row r="35" spans="1:9" ht="52.5" customHeight="1" x14ac:dyDescent="0.4">
      <c r="A35" s="15"/>
      <c r="B35" s="15"/>
      <c r="C35" s="8"/>
      <c r="D35" s="9"/>
      <c r="E35" s="9"/>
      <c r="F35" s="116" t="str">
        <f>IF(AND(ISNUMBER(DETAIL3[[#This Row],[QUANTITIY
IN CARTON]]),ISNUMBER(DETAIL3[[#This Row],[CARTON]])),DETAIL3[[#This Row],[QUANTITIY
IN CARTON]]*DETAIL3[[#This Row],[CARTON]],"")</f>
        <v/>
      </c>
      <c r="G35" s="10"/>
      <c r="H35" s="118" t="str">
        <f>IF(AND(ISNUMBER(DETAIL3[[#This Row],[PCS AMOUNT]]),ISNUMBER(DETAIL3[[#This Row],[UNIT VALUE
USD]])),DETAIL3[[#This Row],[PCS AMOUNT]]*DETAIL3[[#This Row],[UNIT VALUE
USD]],"")</f>
        <v/>
      </c>
      <c r="I35" s="114"/>
    </row>
    <row r="36" spans="1:9" ht="52.5" customHeight="1" x14ac:dyDescent="0.4">
      <c r="A36" s="15"/>
      <c r="B36" s="115"/>
      <c r="C36" s="8"/>
      <c r="D36" s="9"/>
      <c r="E36" s="9"/>
      <c r="F36" s="116" t="str">
        <f>IF(AND(ISNUMBER(DETAIL3[[#This Row],[QUANTITIY
IN CARTON]]),ISNUMBER(DETAIL3[[#This Row],[CARTON]])),DETAIL3[[#This Row],[QUANTITIY
IN CARTON]]*DETAIL3[[#This Row],[CARTON]],"")</f>
        <v/>
      </c>
      <c r="G36" s="10"/>
      <c r="H36" s="118" t="str">
        <f>IF(AND(ISNUMBER(DETAIL3[[#This Row],[PCS AMOUNT]]),ISNUMBER(DETAIL3[[#This Row],[UNIT VALUE
USD]])),DETAIL3[[#This Row],[PCS AMOUNT]]*DETAIL3[[#This Row],[UNIT VALUE
USD]],"")</f>
        <v/>
      </c>
      <c r="I36" s="114"/>
    </row>
    <row r="37" spans="1:9" ht="45" customHeight="1" x14ac:dyDescent="0.4">
      <c r="A37" s="13"/>
      <c r="B37" s="14"/>
      <c r="C37" s="8"/>
      <c r="D37" s="12"/>
      <c r="E37" s="12"/>
      <c r="F37" s="116" t="str">
        <f>IF(AND(ISNUMBER(DETAIL3[[#This Row],[QUANTITIY
IN CARTON]]),ISNUMBER(DETAIL3[[#This Row],[CARTON]])),DETAIL3[[#This Row],[QUANTITIY
IN CARTON]]*DETAIL3[[#This Row],[CARTON]],"")</f>
        <v/>
      </c>
      <c r="G37" s="10"/>
      <c r="H37" s="118" t="str">
        <f>IF(AND(ISNUMBER(DETAIL3[[#This Row],[PCS AMOUNT]]),ISNUMBER(DETAIL3[[#This Row],[UNIT VALUE
USD]])),DETAIL3[[#This Row],[PCS AMOUNT]]*DETAIL3[[#This Row],[UNIT VALUE
USD]],"")</f>
        <v/>
      </c>
      <c r="I37" s="7"/>
    </row>
    <row r="38" spans="1:9" ht="45" customHeight="1" x14ac:dyDescent="0.4">
      <c r="A38" s="13"/>
      <c r="B38" s="11"/>
      <c r="C38" s="8"/>
      <c r="D38" s="7"/>
      <c r="E38" s="7"/>
      <c r="F38" s="117" t="str">
        <f>IF(AND(ISNUMBER(DETAIL3[[#This Row],[QUANTITIY
IN CARTON]]),ISNUMBER(DETAIL3[[#This Row],[CARTON]])),DETAIL3[[#This Row],[QUANTITIY
IN CARTON]]*DETAIL3[[#This Row],[CARTON]],"")</f>
        <v/>
      </c>
      <c r="G38" s="10"/>
      <c r="H38" s="119" t="str">
        <f>IF(AND(ISNUMBER(DETAIL3[[#This Row],[PCS AMOUNT]]),ISNUMBER(DETAIL3[[#This Row],[UNIT VALUE
USD]])),DETAIL3[[#This Row],[PCS AMOUNT]]*DETAIL3[[#This Row],[UNIT VALUE
USD]],"")</f>
        <v/>
      </c>
      <c r="I38" s="7"/>
    </row>
    <row r="39" spans="1:9" ht="45" customHeight="1" x14ac:dyDescent="0.4">
      <c r="A39" s="13"/>
      <c r="B39" s="11"/>
      <c r="C39" s="8"/>
      <c r="D39" s="7"/>
      <c r="E39" s="7"/>
      <c r="F39" s="117" t="str">
        <f>IF(AND(ISNUMBER(DETAIL3[[#This Row],[QUANTITIY
IN CARTON]]),ISNUMBER(DETAIL3[[#This Row],[CARTON]])),DETAIL3[[#This Row],[QUANTITIY
IN CARTON]]*DETAIL3[[#This Row],[CARTON]],"")</f>
        <v/>
      </c>
      <c r="G39" s="10"/>
      <c r="H39" s="119" t="str">
        <f>IF(AND(ISNUMBER(DETAIL3[[#This Row],[PCS AMOUNT]]),ISNUMBER(DETAIL3[[#This Row],[UNIT VALUE
USD]])),DETAIL3[[#This Row],[PCS AMOUNT]]*DETAIL3[[#This Row],[UNIT VALUE
USD]],"")</f>
        <v/>
      </c>
      <c r="I39" s="7"/>
    </row>
    <row r="40" spans="1:9" ht="45" customHeight="1" x14ac:dyDescent="0.4">
      <c r="A40" s="13"/>
      <c r="B40" s="11"/>
      <c r="C40" s="8"/>
      <c r="D40" s="7"/>
      <c r="E40" s="7"/>
      <c r="F40" s="117" t="str">
        <f>IF(AND(ISNUMBER(DETAIL3[[#This Row],[QUANTITIY
IN CARTON]]),ISNUMBER(DETAIL3[[#This Row],[CARTON]])),DETAIL3[[#This Row],[QUANTITIY
IN CARTON]]*DETAIL3[[#This Row],[CARTON]],"")</f>
        <v/>
      </c>
      <c r="G40" s="10"/>
      <c r="H40" s="119" t="str">
        <f>IF(AND(ISNUMBER(DETAIL3[[#This Row],[PCS AMOUNT]]),ISNUMBER(DETAIL3[[#This Row],[UNIT VALUE
USD]])),DETAIL3[[#This Row],[PCS AMOUNT]]*DETAIL3[[#This Row],[UNIT VALUE
USD]],"")</f>
        <v/>
      </c>
      <c r="I40" s="7"/>
    </row>
    <row r="41" spans="1:9" ht="45" customHeight="1" x14ac:dyDescent="0.4">
      <c r="A41" s="13"/>
      <c r="B41" s="11"/>
      <c r="C41" s="8"/>
      <c r="D41" s="7"/>
      <c r="E41" s="7"/>
      <c r="F41" s="117" t="str">
        <f>IF(AND(ISNUMBER(DETAIL3[[#This Row],[QUANTITIY
IN CARTON]]),ISNUMBER(DETAIL3[[#This Row],[CARTON]])),DETAIL3[[#This Row],[QUANTITIY
IN CARTON]]*DETAIL3[[#This Row],[CARTON]],"")</f>
        <v/>
      </c>
      <c r="G41" s="10"/>
      <c r="H41" s="119" t="str">
        <f>IF(AND(ISNUMBER(DETAIL3[[#This Row],[PCS AMOUNT]]),ISNUMBER(DETAIL3[[#This Row],[UNIT VALUE
USD]])),DETAIL3[[#This Row],[PCS AMOUNT]]*DETAIL3[[#This Row],[UNIT VALUE
USD]],"")</f>
        <v/>
      </c>
      <c r="I41" s="7"/>
    </row>
    <row r="42" spans="1:9" ht="45" customHeight="1" x14ac:dyDescent="0.4">
      <c r="A42" s="13"/>
      <c r="B42" s="11"/>
      <c r="C42" s="8"/>
      <c r="D42" s="7"/>
      <c r="E42" s="7"/>
      <c r="F42" s="117" t="str">
        <f>IF(AND(ISNUMBER(DETAIL3[[#This Row],[QUANTITIY
IN CARTON]]),ISNUMBER(DETAIL3[[#This Row],[CARTON]])),DETAIL3[[#This Row],[QUANTITIY
IN CARTON]]*DETAIL3[[#This Row],[CARTON]],"")</f>
        <v/>
      </c>
      <c r="G42" s="10"/>
      <c r="H42" s="120" t="str">
        <f>IF(AND(ISNUMBER(DETAIL3[[#This Row],[PCS AMOUNT]]),ISNUMBER(DETAIL3[[#This Row],[UNIT VALUE
USD]])),DETAIL3[[#This Row],[PCS AMOUNT]]*DETAIL3[[#This Row],[UNIT VALUE
USD]],"")</f>
        <v/>
      </c>
      <c r="I42" s="7"/>
    </row>
    <row r="43" spans="1:9" ht="45" customHeight="1" x14ac:dyDescent="0.4">
      <c r="A43" s="13"/>
      <c r="B43" s="11"/>
      <c r="C43" s="8"/>
      <c r="D43" s="7"/>
      <c r="E43" s="7"/>
      <c r="F43" s="117" t="str">
        <f>IF(AND(ISNUMBER(DETAIL3[[#This Row],[QUANTITIY
IN CARTON]]),ISNUMBER(DETAIL3[[#This Row],[CARTON]])),DETAIL3[[#This Row],[QUANTITIY
IN CARTON]]*DETAIL3[[#This Row],[CARTON]],"")</f>
        <v/>
      </c>
      <c r="G43" s="10"/>
      <c r="H43" s="120" t="str">
        <f>IF(AND(ISNUMBER(DETAIL3[[#This Row],[PCS AMOUNT]]),ISNUMBER(DETAIL3[[#This Row],[UNIT VALUE
USD]])),DETAIL3[[#This Row],[PCS AMOUNT]]*DETAIL3[[#This Row],[UNIT VALUE
USD]],"")</f>
        <v/>
      </c>
      <c r="I43" s="7"/>
    </row>
    <row r="44" spans="1:9" ht="45" customHeight="1" x14ac:dyDescent="0.6">
      <c r="A44" s="121" t="s">
        <v>28</v>
      </c>
      <c r="B44" s="122"/>
      <c r="C44" s="123">
        <f>SUBTOTAL(103,DETAIL3[PRODUCTS (SERVICE) NAME])</f>
        <v>0</v>
      </c>
      <c r="D44" s="123"/>
      <c r="E44" s="124">
        <f>SUBTOTAL(109,DETAIL3[CARTON])</f>
        <v>0</v>
      </c>
      <c r="F44" s="124">
        <f>SUBTOTAL(109,DETAIL3[PCS AMOUNT])</f>
        <v>0</v>
      </c>
      <c r="G44" s="125"/>
      <c r="H44" s="126">
        <f>SUBTOTAL(109,DETAIL3[AMOUNT VALUE
USD])</f>
        <v>0</v>
      </c>
      <c r="I44" s="127"/>
    </row>
    <row r="45" spans="1:9" ht="45" customHeight="1" x14ac:dyDescent="0.4"/>
    <row r="46" spans="1:9" ht="45" customHeight="1" x14ac:dyDescent="0.4"/>
    <row r="47" spans="1:9" ht="45" customHeight="1" x14ac:dyDescent="0.4"/>
    <row r="48" spans="1:9" ht="45" customHeight="1" x14ac:dyDescent="0.4"/>
    <row r="49" ht="45" customHeight="1" x14ac:dyDescent="0.4"/>
    <row r="50" ht="45" customHeight="1" x14ac:dyDescent="0.4"/>
    <row r="51" ht="45" customHeight="1" x14ac:dyDescent="0.4"/>
    <row r="52" ht="45" customHeight="1" x14ac:dyDescent="0.4"/>
    <row r="53" ht="45" customHeight="1" x14ac:dyDescent="0.4"/>
    <row r="54" ht="45" customHeight="1" x14ac:dyDescent="0.4"/>
    <row r="55" ht="45" customHeight="1" x14ac:dyDescent="0.4"/>
    <row r="56" ht="45" customHeight="1" x14ac:dyDescent="0.4"/>
    <row r="57" ht="45" customHeight="1" x14ac:dyDescent="0.4"/>
    <row r="58" ht="45" customHeight="1" x14ac:dyDescent="0.4"/>
    <row r="59" ht="45" customHeight="1" x14ac:dyDescent="0.4"/>
    <row r="60" ht="45" customHeight="1" x14ac:dyDescent="0.4"/>
    <row r="61" ht="45" customHeight="1" x14ac:dyDescent="0.4"/>
    <row r="62" ht="45" customHeight="1" x14ac:dyDescent="0.4"/>
    <row r="63" ht="45" customHeight="1" x14ac:dyDescent="0.4"/>
    <row r="64" ht="45" customHeight="1" x14ac:dyDescent="0.4"/>
    <row r="65" ht="45" customHeight="1" x14ac:dyDescent="0.4"/>
    <row r="66" ht="45" customHeight="1" x14ac:dyDescent="0.4"/>
    <row r="67" ht="45" customHeight="1" x14ac:dyDescent="0.4"/>
    <row r="68" ht="45" customHeight="1" x14ac:dyDescent="0.4"/>
    <row r="69" ht="45" customHeight="1" x14ac:dyDescent="0.4"/>
    <row r="70" ht="45" customHeight="1" x14ac:dyDescent="0.4"/>
    <row r="71" ht="45" customHeight="1" x14ac:dyDescent="0.4"/>
    <row r="72" ht="45" customHeight="1" x14ac:dyDescent="0.4"/>
    <row r="73" ht="45" customHeight="1" x14ac:dyDescent="0.4"/>
    <row r="74" ht="45" customHeight="1" x14ac:dyDescent="0.4"/>
  </sheetData>
  <mergeCells count="3">
    <mergeCell ref="A1:I1"/>
    <mergeCell ref="G22:I22"/>
    <mergeCell ref="A32:I32"/>
  </mergeCells>
  <phoneticPr fontId="4"/>
  <printOptions horizontalCentered="1"/>
  <pageMargins left="0.39370078740157483" right="0.39370078740157483" top="0.59055118110236227" bottom="0.59055118110236227" header="0.39370078740157483" footer="0.39370078740157483"/>
  <pageSetup paperSize="9" scale="50" fitToHeight="0" orientation="portrait" horizontalDpi="1200" verticalDpi="1200" r:id="rId1"/>
  <headerFooter>
    <oddHeader>&amp;L&amp;"-,太字"&amp;8INVOICE (P-SCI) &amp;R&amp;"-,太字"&amp;8TRA-CLI-TAR-0016 (2025.08)</oddHeader>
    <oddFooter>&amp;L&amp;"-,太字"Company Name&amp;C&amp;"-,太字"&amp;P / &amp;N Pages&amp;R&amp;8docs.illogs.com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B13274-9C9A-4EEB-9DA8-D873EBBB9F63}">
  <sheetPr>
    <pageSetUpPr fitToPage="1"/>
  </sheetPr>
  <dimension ref="A1:I74"/>
  <sheetViews>
    <sheetView topLeftCell="A33" zoomScale="70" zoomScaleNormal="70" zoomScalePageLayoutView="55" workbookViewId="0">
      <selection activeCell="C28" sqref="C28"/>
    </sheetView>
  </sheetViews>
  <sheetFormatPr defaultColWidth="8.875" defaultRowHeight="18.75" x14ac:dyDescent="0.4"/>
  <cols>
    <col min="1" max="2" width="14.625" customWidth="1"/>
    <col min="3" max="3" width="58.625" customWidth="1"/>
    <col min="4" max="4" width="14.625" customWidth="1"/>
    <col min="5" max="6" width="14.125" customWidth="1"/>
    <col min="7" max="7" width="12.5" customWidth="1"/>
    <col min="8" max="8" width="16.5" customWidth="1"/>
    <col min="9" max="9" width="15.875" customWidth="1"/>
  </cols>
  <sheetData>
    <row r="1" spans="1:9" ht="46.5" customHeight="1" thickBot="1" x14ac:dyDescent="0.45">
      <c r="A1" s="67" t="s">
        <v>36</v>
      </c>
      <c r="B1" s="67"/>
      <c r="C1" s="67"/>
      <c r="D1" s="67"/>
      <c r="E1" s="67"/>
      <c r="F1" s="67"/>
      <c r="G1" s="67"/>
      <c r="H1" s="67"/>
      <c r="I1" s="67"/>
    </row>
    <row r="2" spans="1:9" ht="11.25" customHeight="1" thickBot="1" x14ac:dyDescent="0.45"/>
    <row r="3" spans="1:9" ht="25.5" customHeight="1" x14ac:dyDescent="0.4">
      <c r="A3" s="23" t="s">
        <v>43</v>
      </c>
      <c r="B3" s="24"/>
      <c r="C3" s="24"/>
      <c r="D3" s="24"/>
      <c r="E3" s="23" t="s">
        <v>49</v>
      </c>
      <c r="F3" s="39"/>
      <c r="G3" s="40"/>
      <c r="H3" s="40"/>
      <c r="I3" s="41"/>
    </row>
    <row r="4" spans="1:9" ht="33.75" customHeight="1" x14ac:dyDescent="0.5">
      <c r="A4" s="97" t="s">
        <v>0</v>
      </c>
      <c r="B4" s="16"/>
      <c r="C4" s="17" t="s">
        <v>71</v>
      </c>
      <c r="D4" s="17"/>
      <c r="E4" s="93" t="s">
        <v>33</v>
      </c>
      <c r="F4" s="54"/>
      <c r="G4" s="107" t="s">
        <v>53</v>
      </c>
      <c r="H4" s="107"/>
      <c r="I4" s="108"/>
    </row>
    <row r="5" spans="1:9" ht="33.75" customHeight="1" x14ac:dyDescent="0.5">
      <c r="A5" s="101" t="s">
        <v>1</v>
      </c>
      <c r="B5" s="26"/>
      <c r="C5" s="18" t="s">
        <v>55</v>
      </c>
      <c r="D5" s="18"/>
      <c r="E5" s="94" t="s">
        <v>35</v>
      </c>
      <c r="F5" s="55"/>
      <c r="G5" s="113" t="s">
        <v>67</v>
      </c>
      <c r="H5" s="109"/>
      <c r="I5" s="110"/>
    </row>
    <row r="6" spans="1:9" ht="33.75" customHeight="1" x14ac:dyDescent="0.5">
      <c r="A6" s="97"/>
      <c r="B6" s="16"/>
      <c r="C6" s="18" t="s">
        <v>56</v>
      </c>
      <c r="D6" s="18"/>
      <c r="E6" s="94" t="s">
        <v>34</v>
      </c>
      <c r="F6" s="55"/>
      <c r="G6" s="113" t="s">
        <v>68</v>
      </c>
      <c r="H6" s="109"/>
      <c r="I6" s="110"/>
    </row>
    <row r="7" spans="1:9" ht="33.75" customHeight="1" x14ac:dyDescent="0.5">
      <c r="A7" s="97" t="s">
        <v>2</v>
      </c>
      <c r="B7" s="16"/>
      <c r="C7" s="105" t="s">
        <v>57</v>
      </c>
      <c r="D7" s="17"/>
      <c r="E7" s="94" t="s">
        <v>63</v>
      </c>
      <c r="F7" s="55"/>
      <c r="G7" s="111" t="s">
        <v>66</v>
      </c>
      <c r="H7" s="111"/>
      <c r="I7" s="112"/>
    </row>
    <row r="8" spans="1:9" ht="33.75" customHeight="1" x14ac:dyDescent="0.5">
      <c r="A8" s="97" t="s">
        <v>3</v>
      </c>
      <c r="B8" s="16"/>
      <c r="C8" s="17" t="s">
        <v>59</v>
      </c>
      <c r="D8" s="17"/>
      <c r="E8" s="94" t="s">
        <v>64</v>
      </c>
      <c r="F8" s="55"/>
      <c r="G8" s="111" t="s">
        <v>65</v>
      </c>
      <c r="H8" s="111"/>
      <c r="I8" s="112"/>
    </row>
    <row r="9" spans="1:9" ht="33.75" customHeight="1" thickBot="1" x14ac:dyDescent="0.55000000000000004">
      <c r="A9" s="102" t="s">
        <v>4</v>
      </c>
      <c r="B9" s="31"/>
      <c r="C9" s="32" t="s">
        <v>60</v>
      </c>
      <c r="D9" s="32"/>
      <c r="E9" s="95" t="s">
        <v>61</v>
      </c>
      <c r="F9" s="56"/>
      <c r="G9" s="91" t="s">
        <v>62</v>
      </c>
      <c r="H9" s="91"/>
      <c r="I9" s="92"/>
    </row>
    <row r="10" spans="1:9" ht="25.5" customHeight="1" x14ac:dyDescent="0.4">
      <c r="A10" s="33" t="s">
        <v>44</v>
      </c>
      <c r="B10" s="34"/>
      <c r="C10" s="35"/>
      <c r="D10" s="36"/>
      <c r="E10" s="23" t="s">
        <v>6</v>
      </c>
      <c r="F10" s="39"/>
      <c r="G10" s="40"/>
      <c r="H10" s="40"/>
      <c r="I10" s="41"/>
    </row>
    <row r="11" spans="1:9" ht="33.75" customHeight="1" x14ac:dyDescent="0.5">
      <c r="A11" s="97" t="s">
        <v>44</v>
      </c>
      <c r="B11" s="16"/>
      <c r="C11" s="17" t="s">
        <v>85</v>
      </c>
      <c r="D11" s="25"/>
      <c r="E11" s="96" t="s">
        <v>7</v>
      </c>
      <c r="F11" s="57"/>
      <c r="G11" s="58" t="s">
        <v>37</v>
      </c>
      <c r="H11" s="19"/>
      <c r="I11" s="42"/>
    </row>
    <row r="12" spans="1:9" ht="33.75" customHeight="1" x14ac:dyDescent="0.5">
      <c r="A12" s="101" t="s">
        <v>5</v>
      </c>
      <c r="B12" s="26"/>
      <c r="C12" s="18" t="s">
        <v>86</v>
      </c>
      <c r="D12" s="27"/>
      <c r="E12" s="94" t="s">
        <v>9</v>
      </c>
      <c r="F12" s="59"/>
      <c r="G12" s="103" t="s">
        <v>54</v>
      </c>
      <c r="H12" s="20"/>
      <c r="I12" s="43"/>
    </row>
    <row r="13" spans="1:9" ht="33.75" customHeight="1" x14ac:dyDescent="0.4">
      <c r="A13" s="97"/>
      <c r="B13" s="16"/>
      <c r="C13" s="18"/>
      <c r="D13" s="27"/>
      <c r="E13" s="94" t="s">
        <v>10</v>
      </c>
      <c r="F13" s="60"/>
      <c r="G13" s="103" t="s">
        <v>38</v>
      </c>
      <c r="H13" s="21"/>
      <c r="I13" s="44"/>
    </row>
    <row r="14" spans="1:9" ht="33.75" customHeight="1" x14ac:dyDescent="0.4">
      <c r="A14" s="97" t="s">
        <v>8</v>
      </c>
      <c r="B14" s="16"/>
      <c r="C14" s="105" t="s">
        <v>87</v>
      </c>
      <c r="D14" s="25"/>
      <c r="E14" s="94" t="s">
        <v>12</v>
      </c>
      <c r="F14" s="60"/>
      <c r="G14" s="103" t="s">
        <v>39</v>
      </c>
      <c r="H14" s="21"/>
      <c r="I14" s="44"/>
    </row>
    <row r="15" spans="1:9" ht="33.75" customHeight="1" x14ac:dyDescent="0.4">
      <c r="A15" s="97" t="s">
        <v>11</v>
      </c>
      <c r="B15" s="16"/>
      <c r="C15" s="17" t="s">
        <v>88</v>
      </c>
      <c r="D15" s="25"/>
      <c r="E15" s="94" t="s">
        <v>14</v>
      </c>
      <c r="F15" s="61"/>
      <c r="G15" s="103" t="s">
        <v>40</v>
      </c>
      <c r="H15" s="22"/>
      <c r="I15" s="45"/>
    </row>
    <row r="16" spans="1:9" ht="33.75" customHeight="1" thickBot="1" x14ac:dyDescent="0.45">
      <c r="A16" s="100" t="s">
        <v>13</v>
      </c>
      <c r="B16" s="28"/>
      <c r="C16" s="32" t="s">
        <v>89</v>
      </c>
      <c r="D16" s="30"/>
      <c r="E16" s="95" t="s">
        <v>42</v>
      </c>
      <c r="F16" s="62"/>
      <c r="G16" s="104" t="s">
        <v>41</v>
      </c>
      <c r="H16" s="46"/>
      <c r="I16" s="47"/>
    </row>
    <row r="17" spans="1:9" ht="25.5" customHeight="1" x14ac:dyDescent="0.4">
      <c r="A17" s="33" t="s">
        <v>45</v>
      </c>
      <c r="B17" s="34"/>
      <c r="C17" s="37"/>
      <c r="D17" s="38"/>
      <c r="E17" s="23" t="s">
        <v>28</v>
      </c>
      <c r="F17" s="48"/>
      <c r="G17" s="49"/>
      <c r="H17" s="50"/>
      <c r="I17" s="51"/>
    </row>
    <row r="18" spans="1:9" ht="33.75" customHeight="1" x14ac:dyDescent="0.4">
      <c r="A18" s="97" t="s">
        <v>45</v>
      </c>
      <c r="B18" s="16"/>
      <c r="C18" s="17" t="s">
        <v>90</v>
      </c>
      <c r="D18" s="25"/>
      <c r="E18" s="97" t="s">
        <v>47</v>
      </c>
      <c r="F18" s="63"/>
      <c r="G18" s="128">
        <f>IF(ISNUMBER(DETAIL[[#Totals],[CARTON]]),DETAIL[[#Totals],[CARTON]],"")</f>
        <v>30</v>
      </c>
      <c r="H18" s="129" t="str">
        <f>IF(ISNUMBER(G18),"Cartons","")</f>
        <v>Cartons</v>
      </c>
      <c r="I18" s="130"/>
    </row>
    <row r="19" spans="1:9" ht="33.75" customHeight="1" x14ac:dyDescent="0.4">
      <c r="A19" s="101" t="s">
        <v>15</v>
      </c>
      <c r="B19" s="26"/>
      <c r="C19" s="18" t="s">
        <v>91</v>
      </c>
      <c r="D19" s="27"/>
      <c r="E19" s="98" t="s">
        <v>48</v>
      </c>
      <c r="F19" s="64"/>
      <c r="G19" s="131">
        <f>IF(ISNUMBER(DETAIL[[#Totals],[PCS AMOUNT]]),DETAIL[[#Totals],[PCS AMOUNT]],"")</f>
        <v>760</v>
      </c>
      <c r="H19" s="132" t="str">
        <f>IF(ISNUMBER(G19),"Pieces","")</f>
        <v>Pieces</v>
      </c>
      <c r="I19" s="133"/>
    </row>
    <row r="20" spans="1:9" ht="33.75" customHeight="1" x14ac:dyDescent="0.4">
      <c r="A20" s="97"/>
      <c r="B20" s="16"/>
      <c r="C20" s="18"/>
      <c r="D20" s="27"/>
      <c r="E20" s="99" t="s">
        <v>29</v>
      </c>
      <c r="F20" s="65"/>
      <c r="G20" s="134">
        <f>IF(ISNUMBER(DETAIL[[#Totals],[PRODUCTS (SERVICE) NAME]]),DETAIL[[#Totals],[PRODUCTS (SERVICE) NAME]],"")</f>
        <v>3</v>
      </c>
      <c r="H20" s="132" t="str">
        <f>IF(ISNUMBER(G20),"Type of items","")</f>
        <v>Type of items</v>
      </c>
      <c r="I20" s="135"/>
    </row>
    <row r="21" spans="1:9" ht="33.75" customHeight="1" thickBot="1" x14ac:dyDescent="0.45">
      <c r="A21" s="97" t="s">
        <v>16</v>
      </c>
      <c r="B21" s="16"/>
      <c r="C21" s="105" t="s">
        <v>92</v>
      </c>
      <c r="D21" s="25"/>
      <c r="E21" s="100" t="s">
        <v>84</v>
      </c>
      <c r="F21" s="66"/>
      <c r="G21" s="136">
        <f>IF(ISNUMBER(DETAIL[[#Totals],[AMOUNT VALUE
USD]]),DETAIL[[#Totals],[AMOUNT VALUE
USD]],"")</f>
        <v>3499</v>
      </c>
      <c r="H21" s="137" t="str">
        <f>IF(ISNUMBER(G21),"USD")</f>
        <v>USD</v>
      </c>
      <c r="I21" s="138"/>
    </row>
    <row r="22" spans="1:9" ht="33.75" customHeight="1" x14ac:dyDescent="0.5">
      <c r="A22" s="97" t="s">
        <v>17</v>
      </c>
      <c r="B22" s="16"/>
      <c r="C22" s="17" t="s">
        <v>58</v>
      </c>
      <c r="D22" s="25"/>
      <c r="E22" s="94" t="s">
        <v>69</v>
      </c>
      <c r="F22" s="55"/>
      <c r="G22" s="89" t="s">
        <v>52</v>
      </c>
      <c r="H22" s="89"/>
      <c r="I22" s="90"/>
    </row>
    <row r="23" spans="1:9" ht="33.75" customHeight="1" thickBot="1" x14ac:dyDescent="0.55000000000000004">
      <c r="A23" s="100" t="s">
        <v>18</v>
      </c>
      <c r="B23" s="28"/>
      <c r="C23" s="29" t="s">
        <v>93</v>
      </c>
      <c r="D23" s="30"/>
      <c r="E23" s="95" t="s">
        <v>70</v>
      </c>
      <c r="F23" s="56"/>
      <c r="G23" s="91" t="s">
        <v>30</v>
      </c>
      <c r="H23" s="91"/>
      <c r="I23" s="92"/>
    </row>
    <row r="24" spans="1:9" ht="11.25" customHeight="1" thickBot="1" x14ac:dyDescent="0.45">
      <c r="A24" s="1"/>
      <c r="B24" s="2"/>
      <c r="C24" s="3"/>
      <c r="D24" s="3"/>
      <c r="E24" s="4"/>
      <c r="F24" s="5"/>
      <c r="G24" s="4"/>
      <c r="H24" s="6"/>
      <c r="I24" s="6"/>
    </row>
    <row r="25" spans="1:9" ht="39" customHeight="1" x14ac:dyDescent="0.4">
      <c r="A25" s="84" t="s">
        <v>19</v>
      </c>
      <c r="B25" s="85"/>
      <c r="C25" s="86"/>
      <c r="D25" s="84" t="s">
        <v>50</v>
      </c>
      <c r="E25" s="85"/>
      <c r="F25" s="85"/>
      <c r="G25" s="85" t="s">
        <v>46</v>
      </c>
      <c r="H25" s="85"/>
      <c r="I25" s="87"/>
    </row>
    <row r="26" spans="1:9" ht="20.25" customHeight="1" x14ac:dyDescent="0.4">
      <c r="A26" s="79"/>
      <c r="B26" s="71"/>
      <c r="C26" s="80"/>
      <c r="D26" s="88" t="s">
        <v>51</v>
      </c>
      <c r="E26" s="69"/>
      <c r="F26" s="69"/>
      <c r="G26" s="68"/>
      <c r="H26" s="70"/>
      <c r="I26" s="72"/>
    </row>
    <row r="27" spans="1:9" ht="20.25" customHeight="1" x14ac:dyDescent="0.4">
      <c r="A27" s="139"/>
      <c r="B27" s="140" t="s">
        <v>94</v>
      </c>
      <c r="C27" s="80"/>
      <c r="D27" s="73"/>
      <c r="E27" s="74"/>
      <c r="F27" s="74"/>
      <c r="G27" s="74"/>
      <c r="H27" s="74"/>
      <c r="I27" s="75"/>
    </row>
    <row r="28" spans="1:9" ht="20.25" customHeight="1" x14ac:dyDescent="0.4">
      <c r="A28" s="79"/>
      <c r="B28" s="140" t="s">
        <v>95</v>
      </c>
      <c r="C28" s="80"/>
      <c r="D28" s="73"/>
      <c r="E28" s="74"/>
      <c r="F28" s="74"/>
      <c r="G28" s="74"/>
      <c r="H28" s="74"/>
      <c r="I28" s="75"/>
    </row>
    <row r="29" spans="1:9" ht="20.25" customHeight="1" x14ac:dyDescent="0.4">
      <c r="A29" s="79"/>
      <c r="B29" s="71"/>
      <c r="C29" s="80"/>
      <c r="D29" s="73"/>
      <c r="E29" s="74"/>
      <c r="F29" s="74"/>
      <c r="G29" s="74"/>
      <c r="H29" s="74"/>
      <c r="I29" s="75"/>
    </row>
    <row r="30" spans="1:9" ht="20.25" customHeight="1" thickBot="1" x14ac:dyDescent="0.45">
      <c r="A30" s="81"/>
      <c r="B30" s="82"/>
      <c r="C30" s="83"/>
      <c r="D30" s="76"/>
      <c r="E30" s="77"/>
      <c r="F30" s="77"/>
      <c r="G30" s="77"/>
      <c r="H30" s="77"/>
      <c r="I30" s="78"/>
    </row>
    <row r="31" spans="1:9" ht="11.25" customHeight="1" x14ac:dyDescent="0.4"/>
    <row r="32" spans="1:9" ht="33.75" customHeight="1" x14ac:dyDescent="0.4">
      <c r="A32" s="106" t="s">
        <v>20</v>
      </c>
      <c r="B32" s="106"/>
      <c r="C32" s="106"/>
      <c r="D32" s="106"/>
      <c r="E32" s="106"/>
      <c r="F32" s="106"/>
      <c r="G32" s="106"/>
      <c r="H32" s="106"/>
      <c r="I32" s="106"/>
    </row>
    <row r="33" spans="1:9" ht="40.5" customHeight="1" x14ac:dyDescent="0.4">
      <c r="A33" s="52" t="s">
        <v>22</v>
      </c>
      <c r="B33" s="52" t="s">
        <v>21</v>
      </c>
      <c r="C33" s="52" t="s">
        <v>23</v>
      </c>
      <c r="D33" s="53" t="s">
        <v>24</v>
      </c>
      <c r="E33" s="52" t="s">
        <v>25</v>
      </c>
      <c r="F33" s="52" t="s">
        <v>26</v>
      </c>
      <c r="G33" s="53" t="s">
        <v>31</v>
      </c>
      <c r="H33" s="53" t="s">
        <v>32</v>
      </c>
      <c r="I33" s="52" t="s">
        <v>27</v>
      </c>
    </row>
    <row r="34" spans="1:9" ht="52.5" customHeight="1" x14ac:dyDescent="0.4">
      <c r="A34" s="15" t="s">
        <v>72</v>
      </c>
      <c r="B34" s="115" t="s">
        <v>75</v>
      </c>
      <c r="C34" s="8" t="s">
        <v>78</v>
      </c>
      <c r="D34" s="9">
        <v>20</v>
      </c>
      <c r="E34" s="9">
        <v>10</v>
      </c>
      <c r="F34" s="116">
        <f>IF(AND(ISNUMBER(DETAIL[[#This Row],[QUANTITIY
IN CARTON]]),ISNUMBER(DETAIL[[#This Row],[CARTON]])),DETAIL[[#This Row],[QUANTITIY
IN CARTON]]*DETAIL[[#This Row],[CARTON]],"")</f>
        <v>200</v>
      </c>
      <c r="G34" s="10">
        <v>5.43</v>
      </c>
      <c r="H34" s="118">
        <f>IF(AND(ISNUMBER(DETAIL[[#This Row],[PCS AMOUNT]]),ISNUMBER(DETAIL[[#This Row],[UNIT VALUE
USD]])),DETAIL[[#This Row],[PCS AMOUNT]]*DETAIL[[#This Row],[UNIT VALUE
USD]],"")</f>
        <v>1086</v>
      </c>
      <c r="I34" s="114" t="s">
        <v>83</v>
      </c>
    </row>
    <row r="35" spans="1:9" ht="52.5" customHeight="1" x14ac:dyDescent="0.4">
      <c r="A35" s="15" t="s">
        <v>73</v>
      </c>
      <c r="B35" s="15" t="s">
        <v>76</v>
      </c>
      <c r="C35" s="8" t="s">
        <v>79</v>
      </c>
      <c r="D35" s="9">
        <v>50</v>
      </c>
      <c r="E35" s="9">
        <v>10</v>
      </c>
      <c r="F35" s="116">
        <f>IF(AND(ISNUMBER(DETAIL[[#This Row],[QUANTITIY
IN CARTON]]),ISNUMBER(DETAIL[[#This Row],[CARTON]])),DETAIL[[#This Row],[QUANTITIY
IN CARTON]]*DETAIL[[#This Row],[CARTON]],"")</f>
        <v>500</v>
      </c>
      <c r="G35" s="10">
        <v>3.35</v>
      </c>
      <c r="H35" s="118">
        <f>IF(AND(ISNUMBER(DETAIL[[#This Row],[PCS AMOUNT]]),ISNUMBER(DETAIL[[#This Row],[UNIT VALUE
USD]])),DETAIL[[#This Row],[PCS AMOUNT]]*DETAIL[[#This Row],[UNIT VALUE
USD]],"")</f>
        <v>1675</v>
      </c>
      <c r="I35" s="114" t="s">
        <v>82</v>
      </c>
    </row>
    <row r="36" spans="1:9" ht="52.5" customHeight="1" x14ac:dyDescent="0.4">
      <c r="A36" s="15" t="s">
        <v>74</v>
      </c>
      <c r="B36" s="115" t="s">
        <v>77</v>
      </c>
      <c r="C36" s="8" t="s">
        <v>80</v>
      </c>
      <c r="D36" s="9">
        <v>6</v>
      </c>
      <c r="E36" s="9">
        <v>10</v>
      </c>
      <c r="F36" s="116">
        <f>IF(AND(ISNUMBER(DETAIL[[#This Row],[QUANTITIY
IN CARTON]]),ISNUMBER(DETAIL[[#This Row],[CARTON]])),DETAIL[[#This Row],[QUANTITIY
IN CARTON]]*DETAIL[[#This Row],[CARTON]],"")</f>
        <v>60</v>
      </c>
      <c r="G36" s="10">
        <v>12.3</v>
      </c>
      <c r="H36" s="118">
        <f>IF(AND(ISNUMBER(DETAIL[[#This Row],[PCS AMOUNT]]),ISNUMBER(DETAIL[[#This Row],[UNIT VALUE
USD]])),DETAIL[[#This Row],[PCS AMOUNT]]*DETAIL[[#This Row],[UNIT VALUE
USD]],"")</f>
        <v>738</v>
      </c>
      <c r="I36" s="114" t="s">
        <v>81</v>
      </c>
    </row>
    <row r="37" spans="1:9" ht="45" customHeight="1" x14ac:dyDescent="0.4">
      <c r="A37" s="13"/>
      <c r="B37" s="14"/>
      <c r="C37" s="8"/>
      <c r="D37" s="12"/>
      <c r="E37" s="12"/>
      <c r="F37" s="116" t="str">
        <f>IF(AND(ISNUMBER(DETAIL[[#This Row],[QUANTITIY
IN CARTON]]),ISNUMBER(DETAIL[[#This Row],[CARTON]])),DETAIL[[#This Row],[QUANTITIY
IN CARTON]]*DETAIL[[#This Row],[CARTON]],"")</f>
        <v/>
      </c>
      <c r="G37" s="10"/>
      <c r="H37" s="118" t="str">
        <f>IF(AND(ISNUMBER(DETAIL[[#This Row],[PCS AMOUNT]]),ISNUMBER(DETAIL[[#This Row],[UNIT VALUE
USD]])),DETAIL[[#This Row],[PCS AMOUNT]]*DETAIL[[#This Row],[UNIT VALUE
USD]],"")</f>
        <v/>
      </c>
      <c r="I37" s="7"/>
    </row>
    <row r="38" spans="1:9" ht="45" customHeight="1" x14ac:dyDescent="0.4">
      <c r="A38" s="13"/>
      <c r="B38" s="11"/>
      <c r="C38" s="8"/>
      <c r="D38" s="7"/>
      <c r="E38" s="7"/>
      <c r="F38" s="117" t="str">
        <f>IF(AND(ISNUMBER(DETAIL[[#This Row],[QUANTITIY
IN CARTON]]),ISNUMBER(DETAIL[[#This Row],[CARTON]])),DETAIL[[#This Row],[QUANTITIY
IN CARTON]]*DETAIL[[#This Row],[CARTON]],"")</f>
        <v/>
      </c>
      <c r="G38" s="10"/>
      <c r="H38" s="119" t="str">
        <f>IF(AND(ISNUMBER(DETAIL[[#This Row],[PCS AMOUNT]]),ISNUMBER(DETAIL[[#This Row],[UNIT VALUE
USD]])),DETAIL[[#This Row],[PCS AMOUNT]]*DETAIL[[#This Row],[UNIT VALUE
USD]],"")</f>
        <v/>
      </c>
      <c r="I38" s="7"/>
    </row>
    <row r="39" spans="1:9" ht="45" customHeight="1" x14ac:dyDescent="0.4">
      <c r="A39" s="13"/>
      <c r="B39" s="11"/>
      <c r="C39" s="8"/>
      <c r="D39" s="7"/>
      <c r="E39" s="7"/>
      <c r="F39" s="117" t="str">
        <f>IF(AND(ISNUMBER(DETAIL[[#This Row],[QUANTITIY
IN CARTON]]),ISNUMBER(DETAIL[[#This Row],[CARTON]])),DETAIL[[#This Row],[QUANTITIY
IN CARTON]]*DETAIL[[#This Row],[CARTON]],"")</f>
        <v/>
      </c>
      <c r="G39" s="10"/>
      <c r="H39" s="119" t="str">
        <f>IF(AND(ISNUMBER(DETAIL[[#This Row],[PCS AMOUNT]]),ISNUMBER(DETAIL[[#This Row],[UNIT VALUE
USD]])),DETAIL[[#This Row],[PCS AMOUNT]]*DETAIL[[#This Row],[UNIT VALUE
USD]],"")</f>
        <v/>
      </c>
      <c r="I39" s="7"/>
    </row>
    <row r="40" spans="1:9" ht="45" customHeight="1" x14ac:dyDescent="0.4">
      <c r="A40" s="13"/>
      <c r="B40" s="11"/>
      <c r="C40" s="8"/>
      <c r="D40" s="7"/>
      <c r="E40" s="7"/>
      <c r="F40" s="117" t="str">
        <f>IF(AND(ISNUMBER(DETAIL[[#This Row],[QUANTITIY
IN CARTON]]),ISNUMBER(DETAIL[[#This Row],[CARTON]])),DETAIL[[#This Row],[QUANTITIY
IN CARTON]]*DETAIL[[#This Row],[CARTON]],"")</f>
        <v/>
      </c>
      <c r="G40" s="10"/>
      <c r="H40" s="119" t="str">
        <f>IF(AND(ISNUMBER(DETAIL[[#This Row],[PCS AMOUNT]]),ISNUMBER(DETAIL[[#This Row],[UNIT VALUE
USD]])),DETAIL[[#This Row],[PCS AMOUNT]]*DETAIL[[#This Row],[UNIT VALUE
USD]],"")</f>
        <v/>
      </c>
      <c r="I40" s="7"/>
    </row>
    <row r="41" spans="1:9" ht="45" customHeight="1" x14ac:dyDescent="0.4">
      <c r="A41" s="13"/>
      <c r="B41" s="11"/>
      <c r="C41" s="8"/>
      <c r="D41" s="7"/>
      <c r="E41" s="7"/>
      <c r="F41" s="117" t="str">
        <f>IF(AND(ISNUMBER(DETAIL[[#This Row],[QUANTITIY
IN CARTON]]),ISNUMBER(DETAIL[[#This Row],[CARTON]])),DETAIL[[#This Row],[QUANTITIY
IN CARTON]]*DETAIL[[#This Row],[CARTON]],"")</f>
        <v/>
      </c>
      <c r="G41" s="10"/>
      <c r="H41" s="119" t="str">
        <f>IF(AND(ISNUMBER(DETAIL[[#This Row],[PCS AMOUNT]]),ISNUMBER(DETAIL[[#This Row],[UNIT VALUE
USD]])),DETAIL[[#This Row],[PCS AMOUNT]]*DETAIL[[#This Row],[UNIT VALUE
USD]],"")</f>
        <v/>
      </c>
      <c r="I41" s="7"/>
    </row>
    <row r="42" spans="1:9" ht="45" customHeight="1" x14ac:dyDescent="0.4">
      <c r="A42" s="13"/>
      <c r="B42" s="11"/>
      <c r="C42" s="8"/>
      <c r="D42" s="7"/>
      <c r="E42" s="7"/>
      <c r="F42" s="117" t="str">
        <f>IF(AND(ISNUMBER(DETAIL[[#This Row],[QUANTITIY
IN CARTON]]),ISNUMBER(DETAIL[[#This Row],[CARTON]])),DETAIL[[#This Row],[QUANTITIY
IN CARTON]]*DETAIL[[#This Row],[CARTON]],"")</f>
        <v/>
      </c>
      <c r="G42" s="10"/>
      <c r="H42" s="120" t="str">
        <f>IF(AND(ISNUMBER(DETAIL[[#This Row],[PCS AMOUNT]]),ISNUMBER(DETAIL[[#This Row],[UNIT VALUE
USD]])),DETAIL[[#This Row],[PCS AMOUNT]]*DETAIL[[#This Row],[UNIT VALUE
USD]],"")</f>
        <v/>
      </c>
      <c r="I42" s="7"/>
    </row>
    <row r="43" spans="1:9" ht="45" customHeight="1" x14ac:dyDescent="0.4">
      <c r="A43" s="13"/>
      <c r="B43" s="11"/>
      <c r="C43" s="8"/>
      <c r="D43" s="7"/>
      <c r="E43" s="7"/>
      <c r="F43" s="117" t="str">
        <f>IF(AND(ISNUMBER(DETAIL[[#This Row],[QUANTITIY
IN CARTON]]),ISNUMBER(DETAIL[[#This Row],[CARTON]])),DETAIL[[#This Row],[QUANTITIY
IN CARTON]]*DETAIL[[#This Row],[CARTON]],"")</f>
        <v/>
      </c>
      <c r="G43" s="10"/>
      <c r="H43" s="120" t="str">
        <f>IF(AND(ISNUMBER(DETAIL[[#This Row],[PCS AMOUNT]]),ISNUMBER(DETAIL[[#This Row],[UNIT VALUE
USD]])),DETAIL[[#This Row],[PCS AMOUNT]]*DETAIL[[#This Row],[UNIT VALUE
USD]],"")</f>
        <v/>
      </c>
      <c r="I43" s="7"/>
    </row>
    <row r="44" spans="1:9" ht="45" customHeight="1" x14ac:dyDescent="0.6">
      <c r="A44" s="121" t="s">
        <v>28</v>
      </c>
      <c r="B44" s="122"/>
      <c r="C44" s="123">
        <f>SUBTOTAL(103,DETAIL[PRODUCTS (SERVICE) NAME])</f>
        <v>3</v>
      </c>
      <c r="D44" s="123"/>
      <c r="E44" s="124">
        <f>SUBTOTAL(109,DETAIL[CARTON])</f>
        <v>30</v>
      </c>
      <c r="F44" s="124">
        <f>SUBTOTAL(109,DETAIL[PCS AMOUNT])</f>
        <v>760</v>
      </c>
      <c r="G44" s="125"/>
      <c r="H44" s="126">
        <f>SUBTOTAL(109,DETAIL[AMOUNT VALUE
USD])</f>
        <v>3499</v>
      </c>
      <c r="I44" s="127"/>
    </row>
    <row r="45" spans="1:9" ht="45" customHeight="1" x14ac:dyDescent="0.4"/>
    <row r="46" spans="1:9" ht="45" customHeight="1" x14ac:dyDescent="0.4"/>
    <row r="47" spans="1:9" ht="45" customHeight="1" x14ac:dyDescent="0.4"/>
    <row r="48" spans="1:9" ht="45" customHeight="1" x14ac:dyDescent="0.4"/>
    <row r="49" ht="45" customHeight="1" x14ac:dyDescent="0.4"/>
    <row r="50" ht="45" customHeight="1" x14ac:dyDescent="0.4"/>
    <row r="51" ht="45" customHeight="1" x14ac:dyDescent="0.4"/>
    <row r="52" ht="45" customHeight="1" x14ac:dyDescent="0.4"/>
    <row r="53" ht="45" customHeight="1" x14ac:dyDescent="0.4"/>
    <row r="54" ht="45" customHeight="1" x14ac:dyDescent="0.4"/>
    <row r="55" ht="45" customHeight="1" x14ac:dyDescent="0.4"/>
    <row r="56" ht="45" customHeight="1" x14ac:dyDescent="0.4"/>
    <row r="57" ht="45" customHeight="1" x14ac:dyDescent="0.4"/>
    <row r="58" ht="45" customHeight="1" x14ac:dyDescent="0.4"/>
    <row r="59" ht="45" customHeight="1" x14ac:dyDescent="0.4"/>
    <row r="60" ht="45" customHeight="1" x14ac:dyDescent="0.4"/>
    <row r="61" ht="45" customHeight="1" x14ac:dyDescent="0.4"/>
    <row r="62" ht="45" customHeight="1" x14ac:dyDescent="0.4"/>
    <row r="63" ht="45" customHeight="1" x14ac:dyDescent="0.4"/>
    <row r="64" ht="45" customHeight="1" x14ac:dyDescent="0.4"/>
    <row r="65" ht="45" customHeight="1" x14ac:dyDescent="0.4"/>
    <row r="66" ht="45" customHeight="1" x14ac:dyDescent="0.4"/>
    <row r="67" ht="45" customHeight="1" x14ac:dyDescent="0.4"/>
    <row r="68" ht="45" customHeight="1" x14ac:dyDescent="0.4"/>
    <row r="69" ht="45" customHeight="1" x14ac:dyDescent="0.4"/>
    <row r="70" ht="45" customHeight="1" x14ac:dyDescent="0.4"/>
    <row r="71" ht="45" customHeight="1" x14ac:dyDescent="0.4"/>
    <row r="72" ht="45" customHeight="1" x14ac:dyDescent="0.4"/>
    <row r="73" ht="45" customHeight="1" x14ac:dyDescent="0.4"/>
    <row r="74" ht="45" customHeight="1" x14ac:dyDescent="0.4"/>
  </sheetData>
  <mergeCells count="3">
    <mergeCell ref="A32:I32"/>
    <mergeCell ref="A1:I1"/>
    <mergeCell ref="G22:I22"/>
  </mergeCells>
  <phoneticPr fontId="4"/>
  <printOptions horizontalCentered="1"/>
  <pageMargins left="0.39370078740157483" right="0.39370078740157483" top="0.59055118110236227" bottom="0.59055118110236227" header="0.39370078740157483" footer="0.39370078740157483"/>
  <pageSetup paperSize="9" scale="50" fitToHeight="0" orientation="portrait" horizontalDpi="1200" verticalDpi="1200" r:id="rId1"/>
  <headerFooter>
    <oddHeader>&amp;L&amp;"-,太字"&amp;8INVOICE (P-SCI) &amp;R&amp;"-,太字"&amp;8TRA-CLI-TAR-0016 (2025.08)</oddHeader>
    <oddFooter>&amp;L&amp;"-,太字"Company Name&amp;C&amp;"-,太字"&amp;P / &amp;N Pages&amp;R&amp;8docs.illogs.com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INVOICE</vt:lpstr>
      <vt:lpstr>SAMPLE</vt:lpstr>
      <vt:lpstr>INVOICE!Print_Titles</vt:lpstr>
      <vt:lpstr>SAMPLE!Print_Titles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Minato Arakaki</dc:creator>
  <cp:lastModifiedBy>Minato Arakaki</cp:lastModifiedBy>
  <cp:lastPrinted>2025-08-23T22:04:19Z</cp:lastPrinted>
  <dcterms:created xsi:type="dcterms:W3CDTF">2020-12-28T03:44:47Z</dcterms:created>
  <dcterms:modified xsi:type="dcterms:W3CDTF">2025-08-23T22:25:07Z</dcterms:modified>
</cp:coreProperties>
</file>